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lah71\Desktop\"/>
    </mc:Choice>
  </mc:AlternateContent>
  <bookViews>
    <workbookView xWindow="0" yWindow="0" windowWidth="25200" windowHeight="11976" tabRatio="847" activeTab="3"/>
  </bookViews>
  <sheets>
    <sheet name="Cover" sheetId="14" r:id="rId1"/>
    <sheet name="Structure" sheetId="15" r:id="rId2"/>
    <sheet name="Calculator Instructions" sheetId="13" r:id="rId3"/>
    <sheet name="Interactive Calculator" sheetId="26" r:id="rId4"/>
    <sheet name="DRG Table" sheetId="24" r:id="rId5"/>
    <sheet name="Provider Reference" sheetId="21" r:id="rId6"/>
    <sheet name="Out of State Calculation" sheetId="27" state="hidden" r:id="rId7"/>
  </sheets>
  <externalReferences>
    <externalReference r:id="rId8"/>
    <externalReference r:id="rId9"/>
    <externalReference r:id="rId10"/>
    <externalReference r:id="rId11"/>
    <externalReference r:id="rId12"/>
  </externalReferences>
  <definedNames>
    <definedName name="\G">#REF!</definedName>
    <definedName name="\Q">#REF!</definedName>
    <definedName name="\R">[1]Input!#REF!</definedName>
    <definedName name="_xlnm._FilterDatabase" localSheetId="4" hidden="1">'DRG Table'!$A$7:$L$1313</definedName>
    <definedName name="_xlnm._FilterDatabase" localSheetId="3" hidden="1">'Interactive Calculator'!#REF!</definedName>
    <definedName name="_xlnm._FilterDatabase" localSheetId="5" hidden="1">'Provider Reference'!$A$4:$R$201</definedName>
    <definedName name="_PRIVIA_COMMENT_DF2A9CCF_274F_46E8_85B6_" localSheetId="3">'Interactive Calculator'!#REF!</definedName>
    <definedName name="_t3">#REF!</definedName>
    <definedName name="_tab1" localSheetId="3">#REF!</definedName>
    <definedName name="_tab1" localSheetId="5">#REF!</definedName>
    <definedName name="_tab1">#REF!</definedName>
    <definedName name="_tab2" localSheetId="3">#REF!</definedName>
    <definedName name="_tab2" localSheetId="5">#REF!</definedName>
    <definedName name="_tab2">#REF!</definedName>
    <definedName name="_tab3" localSheetId="3">#REF!</definedName>
    <definedName name="_tab3" localSheetId="5">#REF!</definedName>
    <definedName name="_tab3">#REF!</definedName>
    <definedName name="_tab4" localSheetId="3">#REF!</definedName>
    <definedName name="_tab4">#REF!</definedName>
    <definedName name="age_adj" localSheetId="3">#REF!</definedName>
    <definedName name="age_adj">#REF!</definedName>
    <definedName name="AGG_CCRs_ROUTANC">#REF!</definedName>
    <definedName name="APRDRG_v26" localSheetId="3">#REF!</definedName>
    <definedName name="APRDRG_v26">#REF!</definedName>
    <definedName name="CCR" localSheetId="3">'Interactive Calculator'!#REF!</definedName>
    <definedName name="CCR" localSheetId="5">'[2]Interactive Calculator Template'!#REF!</definedName>
    <definedName name="CCR">#REF!</definedName>
    <definedName name="Cost_Out_Thresh" localSheetId="3">'Interactive Calculator'!#REF!</definedName>
    <definedName name="Cost_Out_Thresh" localSheetId="5">'[2]Interactive Calculator Template'!#REF!</definedName>
    <definedName name="Cost_Out_Thresh">#REF!</definedName>
    <definedName name="cost_thresh" localSheetId="3">#REF!</definedName>
    <definedName name="cost_thresh" localSheetId="5">#REF!</definedName>
    <definedName name="cost_thresh">#REF!</definedName>
    <definedName name="Cov_chg" localSheetId="3">'Interactive Calculator'!$E$8</definedName>
    <definedName name="Cov_chg">#REF!</definedName>
    <definedName name="Cov_days" localSheetId="3">'Interactive Calculator'!#REF!</definedName>
    <definedName name="Cov_days" localSheetId="5">'[2]Interactive Calculator Template'!#REF!</definedName>
    <definedName name="Cov_days">#REF!</definedName>
    <definedName name="day_pay" localSheetId="3">#REF!</definedName>
    <definedName name="day_pay" localSheetId="5">#REF!</definedName>
    <definedName name="day_pay">#REF!</definedName>
    <definedName name="day_thresh" localSheetId="3">#REF!</definedName>
    <definedName name="day_thresh" localSheetId="5">#REF!</definedName>
    <definedName name="day_thresh">#REF!</definedName>
    <definedName name="Disch_stat" localSheetId="3">'Interactive Calculator'!$E$14</definedName>
    <definedName name="Disch_stat" localSheetId="5">'[2]Interactive Calculator Template'!#REF!</definedName>
    <definedName name="Disch_stat">#REF!</definedName>
    <definedName name="DRG_base" localSheetId="3">#REF!</definedName>
    <definedName name="DRG_base" localSheetId="5">#REF!</definedName>
    <definedName name="DRG_base">#REF!</definedName>
    <definedName name="DRG_Base_Pay" localSheetId="3">'Interactive Calculator'!$E$48</definedName>
    <definedName name="DRG_Base_Pay">#REF!</definedName>
    <definedName name="DRG_Base_Pay_w_MedEd" localSheetId="3">'Interactive Calculator'!#REF!</definedName>
    <definedName name="DRG_Base_Pay_w_MedEd" localSheetId="5">'[2]Interactive Calculator Template'!#REF!</definedName>
    <definedName name="DRG_Base_Pay_w_MedEd">#REF!</definedName>
    <definedName name="DRG_out_thresh" localSheetId="3">'Interactive Calculator'!#REF!</definedName>
    <definedName name="DRG_out_thresh" localSheetId="5">'[2]Interactive Calculator Template'!#REF!</definedName>
    <definedName name="DRG_out_thresh">#REF!</definedName>
    <definedName name="Filepath">'[3]Modeling Inputs'!$D$22</definedName>
    <definedName name="FINAL_REPORT">#REF!</definedName>
    <definedName name="IL_PROV_SUMM">#REF!</definedName>
    <definedName name="imppuf_091001">#REF!</definedName>
    <definedName name="IP_DATA">#REF!</definedName>
    <definedName name="IP_RECON">#REF!</definedName>
    <definedName name="IP_SUMM">#REF!</definedName>
    <definedName name="IP_SUMM_2009">#REF!</definedName>
    <definedName name="LABELS">#REF!</definedName>
    <definedName name="LOS" localSheetId="3">'Interactive Calculator'!#REF!</definedName>
    <definedName name="LOS" localSheetId="5">'[2]Interactive Calculator Template'!#REF!</definedName>
    <definedName name="LOS">#REF!</definedName>
    <definedName name="Marginal_cost" localSheetId="3">'Interactive Calculator'!#REF!</definedName>
    <definedName name="Marginal_cost" localSheetId="5">'[2]Interactive Calculator Template'!#REF!</definedName>
    <definedName name="Marginal_cost">#REF!</definedName>
    <definedName name="Marginal_cost_percent" localSheetId="3">'Interactive Calculator'!#REF!</definedName>
    <definedName name="Marginal_cost_percent" localSheetId="5">'[2]Interactive Calculator Template'!#REF!</definedName>
    <definedName name="Marginal_cost_percent">#REF!</definedName>
    <definedName name="MC" localSheetId="3">#REF!</definedName>
    <definedName name="MC" localSheetId="5">#REF!</definedName>
    <definedName name="MC">#REF!</definedName>
    <definedName name="MC_1" localSheetId="3">'Interactive Calculator'!#REF!</definedName>
    <definedName name="MC_1" localSheetId="5">'[2]Interactive Calculator Template'!#REF!</definedName>
    <definedName name="MC_1">#REF!</definedName>
    <definedName name="MC_2" localSheetId="3">'Interactive Calculator'!#REF!</definedName>
    <definedName name="MC_2" localSheetId="5">'[2]Interactive Calculator Template'!#REF!</definedName>
    <definedName name="MC_2">#REF!</definedName>
    <definedName name="MDC_Label">#REF!</definedName>
    <definedName name="MH_Model1">#REF!</definedName>
    <definedName name="MH_Model2">#REF!</definedName>
    <definedName name="MH_Model3">#REF!</definedName>
    <definedName name="MH_Model4">#REF!</definedName>
    <definedName name="MMMWEIGHTS_IMPACT_SUMMARY_936">#REF!</definedName>
    <definedName name="Natl_ALOS" localSheetId="3">'Interactive Calculator'!#REF!</definedName>
    <definedName name="Natl_ALOS" localSheetId="5">'[2]Interactive Calculator Template'!#REF!</definedName>
    <definedName name="Natl_ALOS">#REF!</definedName>
    <definedName name="NeonateSUMRY2b">#REF!</definedName>
    <definedName name="NICU" localSheetId="3">'Interactive Calculator'!#REF!</definedName>
    <definedName name="NICU" localSheetId="5">'[2]Interactive Calculator Template'!#REF!</definedName>
    <definedName name="NICU">#REF!</definedName>
    <definedName name="NIP_SFY05_catserv">[4]NIP_SFY05_catserv!$A$2:$G$15</definedName>
    <definedName name="NIP_SFY05byoldid">[5]NIPS!$A$1:$G$222</definedName>
    <definedName name="NIP_SFY05wcharges">#REF!</definedName>
    <definedName name="NIP_SFY06_catserv">#REF!</definedName>
    <definedName name="OLE_LINK2" localSheetId="3">'Interactive Calculator'!#REF!</definedName>
    <definedName name="OP_CLAIMS">#REF!</definedName>
    <definedName name="OP_DATA">#REF!</definedName>
    <definedName name="OP_RECON">#REF!</definedName>
    <definedName name="OP_SFY05">#REF!</definedName>
    <definedName name="OP_SFY05_byoldid">[5]OP!$A$1:$F$244</definedName>
    <definedName name="opdata">#REF!</definedName>
    <definedName name="OUTLIER_CCR_FINAL">#REF!</definedName>
    <definedName name="Output_Corner">#REF!</definedName>
    <definedName name="Output_Data">#REF!</definedName>
    <definedName name="PaySmry">#REF!</definedName>
    <definedName name="pol_adj" localSheetId="3">#REF!</definedName>
    <definedName name="pol_adj" localSheetId="5">#REF!</definedName>
    <definedName name="pol_adj">#REF!</definedName>
    <definedName name="PolicyImpact">#REF!</definedName>
    <definedName name="PolicyImpactA">#REF!</definedName>
    <definedName name="pps_3std">#REF!</definedName>
    <definedName name="PricingCDImpact">#REF!</definedName>
    <definedName name="PRINT">#REF!</definedName>
    <definedName name="_xlnm.Print_Area" localSheetId="4">'DRG Table'!$A$1:$L$1265</definedName>
    <definedName name="_xlnm.Print_Area" localSheetId="3">'Interactive Calculator'!$B$1:$G$65</definedName>
    <definedName name="_xlnm.Print_Area" localSheetId="5">'Provider Reference'!$A$1:$R$191</definedName>
    <definedName name="_xlnm.Print_Area">#N/A</definedName>
    <definedName name="_xlnm.Print_Titles" localSheetId="4">'DRG Table'!$1:$7</definedName>
    <definedName name="_xlnm.Print_Titles" localSheetId="5">'Provider Reference'!$1:$4</definedName>
    <definedName name="PROVIDER_SUMM">#REF!</definedName>
    <definedName name="PROVSUMMARY">#REF!</definedName>
    <definedName name="ProvSvcImpact">#REF!</definedName>
    <definedName name="PRVSUMRY">#REF!</definedName>
    <definedName name="PRVSUMRY_WStatics">#REF!</definedName>
    <definedName name="Rac_Summ_corner">#REF!</definedName>
    <definedName name="Rac_Summ_data">#REF!</definedName>
    <definedName name="Scenario_Name">'[3]Modeling Inputs'!$D$14</definedName>
    <definedName name="TABLE">#REF!</definedName>
    <definedName name="Timestamp">'[3]Modeling Inputs'!$D$21</definedName>
    <definedName name="TOP_DM">#REF!</definedName>
    <definedName name="UserName">'[3]Modeling Inputs'!$D$20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4" i="21" l="1"/>
  <c r="R134" i="21"/>
  <c r="A6" i="21" l="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6" i="21"/>
  <c r="A65"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100" i="21"/>
  <c r="A99" i="21"/>
  <c r="A101" i="21"/>
  <c r="A102" i="21"/>
  <c r="A103" i="21"/>
  <c r="A104" i="21"/>
  <c r="A105" i="21"/>
  <c r="A106" i="21"/>
  <c r="A107" i="21"/>
  <c r="A108" i="21"/>
  <c r="A109" i="21"/>
  <c r="A110" i="21"/>
  <c r="A111" i="21"/>
  <c r="A112" i="21"/>
  <c r="A113" i="21"/>
  <c r="A114" i="21"/>
  <c r="A115" i="21"/>
  <c r="A116" i="21"/>
  <c r="A118" i="21"/>
  <c r="A117" i="21"/>
  <c r="A119" i="21"/>
  <c r="A120" i="21"/>
  <c r="A121" i="21"/>
  <c r="A122" i="21"/>
  <c r="A123" i="21"/>
  <c r="A124" i="21"/>
  <c r="A125" i="21"/>
  <c r="A126" i="21"/>
  <c r="A127" i="21"/>
  <c r="A128" i="21"/>
  <c r="A129" i="21"/>
  <c r="A130" i="21"/>
  <c r="A131" i="21"/>
  <c r="A132" i="21"/>
  <c r="A133"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1" i="21"/>
  <c r="A160" i="21"/>
  <c r="A162" i="21"/>
  <c r="A163" i="21"/>
  <c r="A164" i="21"/>
  <c r="A165" i="21"/>
  <c r="A166" i="21"/>
  <c r="A167" i="21"/>
  <c r="A168" i="21"/>
  <c r="A169" i="21"/>
  <c r="A170" i="21"/>
  <c r="A171" i="21"/>
  <c r="A5" i="21"/>
  <c r="E33" i="26" l="1"/>
  <c r="E40" i="26" s="1"/>
  <c r="E36" i="26"/>
  <c r="E21" i="26"/>
  <c r="E28" i="26"/>
  <c r="E32" i="26"/>
  <c r="E34" i="26"/>
  <c r="E35" i="26"/>
  <c r="K85" i="27"/>
  <c r="K84" i="27"/>
  <c r="K83" i="27"/>
  <c r="K82" i="27"/>
  <c r="K81" i="27"/>
  <c r="K80" i="27"/>
  <c r="K79" i="27"/>
  <c r="K78" i="27"/>
  <c r="K77" i="27"/>
  <c r="K76" i="27"/>
  <c r="K75" i="27"/>
  <c r="K74" i="27"/>
  <c r="K73" i="27"/>
  <c r="K72" i="27"/>
  <c r="K71" i="27"/>
  <c r="K70" i="27"/>
  <c r="K69" i="27"/>
  <c r="K68" i="27"/>
  <c r="K67" i="27"/>
  <c r="K66" i="27"/>
  <c r="K65" i="27"/>
  <c r="K64" i="27"/>
  <c r="K63" i="27"/>
  <c r="K62" i="27"/>
  <c r="K61" i="27"/>
  <c r="K60" i="27"/>
  <c r="K59" i="27"/>
  <c r="K58" i="27"/>
  <c r="K57" i="27"/>
  <c r="K56" i="27"/>
  <c r="K55" i="27"/>
  <c r="K54" i="27"/>
  <c r="K53" i="27"/>
  <c r="K52" i="27"/>
  <c r="K51" i="27"/>
  <c r="K50" i="27"/>
  <c r="K49" i="27"/>
  <c r="K48" i="27"/>
  <c r="K47" i="27"/>
  <c r="K46" i="27"/>
  <c r="K45" i="27"/>
  <c r="K44" i="27"/>
  <c r="K43" i="27"/>
  <c r="K42" i="27"/>
  <c r="K41" i="27"/>
  <c r="K40" i="27"/>
  <c r="K39" i="27"/>
  <c r="K38" i="27"/>
  <c r="K37" i="27"/>
  <c r="K36" i="27"/>
  <c r="K35" i="27"/>
  <c r="K34" i="27"/>
  <c r="K33" i="27"/>
  <c r="K32" i="27"/>
  <c r="K31" i="27"/>
  <c r="K30" i="27"/>
  <c r="K29" i="27"/>
  <c r="K28" i="27"/>
  <c r="K27" i="27"/>
  <c r="K26" i="27"/>
  <c r="K25" i="27"/>
  <c r="K24" i="27"/>
  <c r="K23" i="27"/>
  <c r="K22" i="27"/>
  <c r="K21" i="27"/>
  <c r="K20" i="27"/>
  <c r="K19" i="27"/>
  <c r="K18" i="27"/>
  <c r="K17" i="27"/>
  <c r="K16" i="27"/>
  <c r="K15" i="27"/>
  <c r="K14" i="27"/>
  <c r="K13" i="27"/>
  <c r="K12" i="27"/>
  <c r="K11" i="27"/>
  <c r="K10" i="27"/>
  <c r="K9" i="27"/>
  <c r="K8" i="27"/>
  <c r="K7" i="27"/>
  <c r="K6" i="27"/>
  <c r="K5" i="27"/>
  <c r="K4" i="27"/>
  <c r="E37" i="26" l="1"/>
  <c r="E38" i="26" s="1"/>
  <c r="E30" i="26"/>
  <c r="E29" i="26"/>
  <c r="E58" i="26"/>
  <c r="H4" i="27"/>
  <c r="E20" i="26"/>
  <c r="R167" i="21" l="1"/>
  <c r="R164" i="21"/>
  <c r="R163" i="21"/>
  <c r="R162" i="21"/>
  <c r="R160" i="21"/>
  <c r="R161" i="21"/>
  <c r="R155" i="21"/>
  <c r="E68" i="27" s="1"/>
  <c r="R154" i="21"/>
  <c r="R153" i="21"/>
  <c r="R150" i="21"/>
  <c r="E69" i="27" s="1"/>
  <c r="R146" i="21"/>
  <c r="R145" i="21"/>
  <c r="R143" i="21"/>
  <c r="R142" i="21"/>
  <c r="E89" i="27" s="1"/>
  <c r="R141" i="21"/>
  <c r="E21" i="27" s="1"/>
  <c r="R138" i="21"/>
  <c r="R137" i="21"/>
  <c r="R133" i="21"/>
  <c r="R132" i="21"/>
  <c r="R128" i="21"/>
  <c r="R127" i="21"/>
  <c r="R121" i="21"/>
  <c r="R120" i="21"/>
  <c r="E63" i="27" s="1"/>
  <c r="R117" i="21"/>
  <c r="R118" i="21"/>
  <c r="R116" i="21"/>
  <c r="R114" i="21"/>
  <c r="R113" i="21"/>
  <c r="E90" i="27" s="1"/>
  <c r="R112" i="21"/>
  <c r="R109" i="21"/>
  <c r="E81" i="27" s="1"/>
  <c r="R107" i="21"/>
  <c r="E39" i="27" s="1"/>
  <c r="R106" i="21"/>
  <c r="R104" i="21"/>
  <c r="E10" i="27" s="1"/>
  <c r="R103" i="21"/>
  <c r="E14" i="27" s="1"/>
  <c r="R99" i="21"/>
  <c r="R100" i="21"/>
  <c r="R93" i="21"/>
  <c r="R90" i="21"/>
  <c r="R85" i="21"/>
  <c r="R84" i="21"/>
  <c r="R82" i="21"/>
  <c r="E15" i="27" s="1"/>
  <c r="R81" i="21"/>
  <c r="E64" i="27" s="1"/>
  <c r="R80" i="21"/>
  <c r="E85" i="27" s="1"/>
  <c r="R73" i="21"/>
  <c r="E50" i="27" s="1"/>
  <c r="R71" i="21"/>
  <c r="E38" i="27" s="1"/>
  <c r="R68" i="21"/>
  <c r="R65" i="21"/>
  <c r="R66" i="21"/>
  <c r="R63" i="21"/>
  <c r="E84" i="27" s="1"/>
  <c r="R62" i="21"/>
  <c r="R61" i="21"/>
  <c r="E83" i="27" s="1"/>
  <c r="R60" i="21"/>
  <c r="R58" i="21"/>
  <c r="E49" i="27" s="1"/>
  <c r="R54" i="21"/>
  <c r="E86" i="27" s="1"/>
  <c r="R53" i="21"/>
  <c r="R50" i="21"/>
  <c r="R49" i="21"/>
  <c r="R48" i="21"/>
  <c r="E82" i="27" s="1"/>
  <c r="R47" i="21"/>
  <c r="E77" i="27" s="1"/>
  <c r="R46" i="21"/>
  <c r="E37" i="27" s="1"/>
  <c r="R45" i="21"/>
  <c r="E78" i="27" s="1"/>
  <c r="R44" i="21"/>
  <c r="E6" i="27" s="1"/>
  <c r="R42" i="21"/>
  <c r="E54" i="27" s="1"/>
  <c r="R41" i="21"/>
  <c r="R40" i="21"/>
  <c r="R36" i="21"/>
  <c r="R35" i="21"/>
  <c r="R33" i="21"/>
  <c r="R31" i="21"/>
  <c r="E22" i="27" s="1"/>
  <c r="R30" i="21"/>
  <c r="E53" i="27" s="1"/>
  <c r="R24" i="21"/>
  <c r="R18" i="21"/>
  <c r="R17" i="21"/>
  <c r="E55" i="27" s="1"/>
  <c r="R13" i="21"/>
  <c r="R12" i="21"/>
  <c r="R10" i="21"/>
  <c r="R8" i="21"/>
  <c r="R7" i="21"/>
  <c r="R6" i="21"/>
  <c r="R5" i="21"/>
  <c r="E18" i="27" l="1"/>
  <c r="E19" i="27"/>
  <c r="E20" i="27"/>
  <c r="E79" i="27"/>
  <c r="E80" i="27"/>
  <c r="E36" i="27"/>
  <c r="E35" i="27"/>
  <c r="E65" i="27"/>
  <c r="E66" i="27"/>
  <c r="E67" i="27"/>
  <c r="E58" i="27"/>
  <c r="E59" i="27"/>
  <c r="E60" i="27"/>
  <c r="E62" i="27"/>
  <c r="E61" i="27"/>
  <c r="E52" i="27"/>
  <c r="E51" i="27"/>
  <c r="E57" i="27"/>
  <c r="E56" i="27"/>
  <c r="E87" i="27"/>
  <c r="E88" i="27"/>
  <c r="E47" i="27"/>
  <c r="E48" i="27"/>
  <c r="E31" i="27"/>
  <c r="E32" i="27"/>
  <c r="E45" i="27"/>
  <c r="E46" i="27"/>
  <c r="E44" i="27"/>
  <c r="E42" i="27"/>
  <c r="E43" i="27"/>
  <c r="E29" i="27"/>
  <c r="E30" i="27"/>
  <c r="E26" i="27"/>
  <c r="E27" i="27"/>
  <c r="E28" i="27"/>
  <c r="E73" i="27"/>
  <c r="E72" i="27"/>
  <c r="E70" i="27"/>
  <c r="E71" i="27"/>
  <c r="E25" i="27"/>
  <c r="E23" i="27"/>
  <c r="E24" i="27"/>
  <c r="E33" i="27"/>
  <c r="E34" i="27"/>
  <c r="E9" i="27"/>
  <c r="E7" i="27"/>
  <c r="E8" i="27"/>
  <c r="E5" i="27"/>
  <c r="E4" i="27"/>
  <c r="E74" i="27"/>
  <c r="E76" i="27"/>
  <c r="E75" i="27"/>
  <c r="E17" i="27"/>
  <c r="E16" i="27"/>
  <c r="E12" i="27"/>
  <c r="E11" i="27"/>
  <c r="E13" i="27"/>
  <c r="E41" i="27"/>
  <c r="E40" i="27"/>
  <c r="B4" i="26"/>
  <c r="B5" i="26" s="1"/>
  <c r="B6" i="26" s="1"/>
  <c r="B7" i="26" s="1"/>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3" i="26"/>
  <c r="B4" i="27" l="1"/>
  <c r="E24" i="26" l="1"/>
  <c r="E26" i="26"/>
  <c r="E25" i="26"/>
  <c r="E43" i="26" s="1"/>
  <c r="E41" i="26" l="1"/>
  <c r="E45" i="26"/>
  <c r="E46" i="26" l="1"/>
  <c r="E48" i="26" s="1"/>
  <c r="E49" i="26" s="1"/>
  <c r="E51" i="26" s="1"/>
  <c r="E52" i="26" l="1"/>
  <c r="E53" i="26" l="1"/>
  <c r="E54" i="26" s="1"/>
  <c r="E56" i="26" s="1"/>
  <c r="E57" i="26" l="1"/>
  <c r="E60" i="26" l="1"/>
  <c r="E59" i="26"/>
  <c r="E61" i="26" l="1"/>
  <c r="E62" i="26" s="1"/>
  <c r="E63" i="26" l="1"/>
  <c r="E64" i="26" s="1"/>
</calcChain>
</file>

<file path=xl/sharedStrings.xml><?xml version="1.0" encoding="utf-8"?>
<sst xmlns="http://schemas.openxmlformats.org/spreadsheetml/2006/main" count="8638" uniqueCount="2376">
  <si>
    <t>Indicates data to be input by the user</t>
  </si>
  <si>
    <t>C</t>
  </si>
  <si>
    <t>D</t>
  </si>
  <si>
    <t>E</t>
  </si>
  <si>
    <t>APR-DRG</t>
  </si>
  <si>
    <t>APR-DRG Description</t>
  </si>
  <si>
    <t>Information</t>
  </si>
  <si>
    <t>Data</t>
  </si>
  <si>
    <t>Comments or Formula</t>
  </si>
  <si>
    <t>Hospital-specific cost-to-charge ratio</t>
  </si>
  <si>
    <t>Is a transfer adjustment potentially applicable?</t>
  </si>
  <si>
    <t>APR-DRG description</t>
  </si>
  <si>
    <t>Average Length of Stay</t>
  </si>
  <si>
    <t>Length of stay</t>
  </si>
  <si>
    <t>PAYMENT POLICY PARAMETERS SET BY MEDICAID</t>
  </si>
  <si>
    <t>Average length of stay for this APR-DRG</t>
  </si>
  <si>
    <t>CALCULATOR VALUES ARE FOR PURPOSES OF ILLUSTRATION ONLY.</t>
  </si>
  <si>
    <t>INFORMATION FROM THE HOSPITAL</t>
  </si>
  <si>
    <t>Used for cost outlier adjustments</t>
  </si>
  <si>
    <t>Patient age (in years)</t>
  </si>
  <si>
    <t>Look up from DRG table</t>
  </si>
  <si>
    <t>Used for age adjustor</t>
  </si>
  <si>
    <t>APR-DRG INFORMATION</t>
  </si>
  <si>
    <t>Indicates payment policy parameters set by Medicaid</t>
  </si>
  <si>
    <t>F</t>
  </si>
  <si>
    <t>E13</t>
  </si>
  <si>
    <t>E12</t>
  </si>
  <si>
    <t>G</t>
  </si>
  <si>
    <t>HOSPITAL INFORMATION</t>
  </si>
  <si>
    <t>Cost outlier threshold</t>
  </si>
  <si>
    <t>COST OUTLIER</t>
  </si>
  <si>
    <t>Does this claim require an outlier payment?</t>
  </si>
  <si>
    <t>TRANSFER PAYMENT ADJUSTMENT</t>
  </si>
  <si>
    <t>DRG BASE PAYMENT</t>
  </si>
  <si>
    <t>DRG standardized base rate</t>
  </si>
  <si>
    <t>Col ID</t>
  </si>
  <si>
    <t>Column/Field Name</t>
  </si>
  <si>
    <t>Description</t>
  </si>
  <si>
    <t>E7</t>
  </si>
  <si>
    <t>General Comments</t>
  </si>
  <si>
    <t>E8</t>
  </si>
  <si>
    <t>E9</t>
  </si>
  <si>
    <t>E10</t>
  </si>
  <si>
    <t>E11</t>
  </si>
  <si>
    <t>Cover Page</t>
  </si>
  <si>
    <t>Structure of the Calculator Spreadsheet</t>
  </si>
  <si>
    <t>Cover</t>
  </si>
  <si>
    <t>Structure</t>
  </si>
  <si>
    <t>DRG Table</t>
  </si>
  <si>
    <t>Calculator Instructions</t>
  </si>
  <si>
    <t>Interactive Calculator</t>
  </si>
  <si>
    <t>The "Structure" worksheet contains a synopsis of the information provided in the DRG Calculator spreadsheet.</t>
  </si>
  <si>
    <t>Instructions for Interactive Calculator</t>
  </si>
  <si>
    <t>Information About the Hospital Stay (Entered by the User)</t>
  </si>
  <si>
    <t>Change History</t>
  </si>
  <si>
    <t>Minnesota Medicaid DRG Pricing Calculator</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</si>
  <si>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</si>
  <si>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</si>
  <si>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</si>
  <si>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</si>
  <si>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</si>
  <si>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</si>
  <si>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</si>
  <si>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</si>
  <si>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</si>
  <si>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</si>
  <si>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</si>
  <si>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</si>
  <si>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</si>
  <si>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</si>
  <si>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</si>
  <si>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</si>
  <si>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</si>
  <si>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</si>
  <si>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</si>
  <si>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</si>
  <si>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</si>
  <si>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</si>
  <si>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</si>
  <si>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</si>
  <si>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</si>
  <si>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</si>
  <si>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</si>
  <si>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</si>
  <si>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</si>
  <si>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</si>
  <si>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</si>
  <si>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</si>
  <si>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</si>
  <si>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</si>
  <si>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</si>
  <si>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</si>
  <si>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</si>
  <si>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</si>
  <si>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</si>
  <si>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</si>
  <si>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</si>
  <si>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</si>
  <si>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</si>
  <si>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</si>
  <si>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</si>
  <si>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</si>
  <si>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</si>
  <si>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</si>
  <si>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</si>
  <si>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</si>
  <si>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</si>
  <si>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</si>
  <si>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</si>
  <si>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</si>
  <si>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</si>
  <si>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</si>
  <si>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</si>
  <si>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</si>
  <si>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</si>
  <si>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</si>
  <si>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</si>
  <si>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</si>
  <si>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</si>
  <si>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</si>
  <si>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</si>
  <si>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</si>
  <si>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</si>
  <si>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</si>
  <si>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</si>
  <si>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</si>
  <si>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</si>
  <si>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</si>
  <si>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</si>
  <si>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</si>
  <si>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</si>
  <si>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</si>
  <si>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</si>
  <si>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</si>
  <si>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</si>
  <si>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</si>
  <si>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</si>
  <si>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</si>
  <si>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</si>
  <si>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</si>
  <si>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</si>
  <si>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</si>
  <si>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</si>
  <si>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</si>
  <si>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</si>
  <si>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</si>
  <si>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</si>
  <si>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</si>
  <si>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</si>
  <si>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</si>
  <si>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</si>
  <si>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</si>
  <si>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</si>
  <si>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</si>
  <si>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</si>
  <si>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</si>
  <si>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</si>
  <si>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</si>
  <si>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</si>
  <si>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</si>
  <si>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</si>
  <si>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</si>
  <si>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</si>
  <si>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</si>
  <si>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</si>
  <si>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</si>
  <si>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</si>
  <si>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</si>
  <si>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</si>
  <si>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</si>
  <si>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</si>
  <si>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</si>
  <si>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</si>
  <si>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</si>
  <si>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</si>
  <si>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</si>
  <si>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</si>
  <si>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</si>
  <si>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</si>
  <si>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</si>
  <si>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</si>
  <si>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</si>
  <si>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</si>
  <si>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</si>
  <si>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</si>
  <si>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</si>
  <si>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</si>
  <si>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</si>
  <si>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</si>
  <si>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</si>
  <si>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</si>
  <si>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</si>
  <si>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</si>
  <si>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</si>
  <si>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</si>
  <si>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</si>
  <si>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</si>
  <si>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</si>
  <si>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</si>
  <si>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</si>
  <si>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</si>
  <si>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</si>
  <si>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</si>
  <si>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</si>
  <si>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</si>
  <si>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</si>
  <si>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</si>
  <si>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</si>
  <si>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</si>
  <si>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</si>
  <si>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</si>
  <si>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</si>
  <si>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</si>
  <si>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</si>
  <si>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</si>
  <si>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</si>
  <si>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</si>
  <si>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</si>
  <si>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</si>
  <si>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</si>
  <si>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</si>
  <si>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</si>
  <si>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</si>
  <si>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</si>
  <si>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</si>
  <si>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</si>
  <si>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</si>
  <si>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</si>
  <si>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</si>
  <si>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</si>
  <si>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</si>
  <si>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</si>
  <si>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</si>
  <si>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</si>
  <si>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</si>
  <si>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</si>
  <si>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</si>
  <si>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</si>
  <si>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</si>
  <si>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</si>
  <si>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</si>
  <si>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</si>
  <si>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</si>
  <si>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</si>
  <si>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</si>
  <si>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</si>
  <si>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</si>
  <si>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</si>
  <si>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</si>
  <si>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</si>
  <si>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</si>
  <si>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</si>
  <si>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</si>
  <si>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</si>
  <si>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</si>
  <si>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</si>
  <si>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</si>
  <si>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</si>
  <si>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</si>
  <si>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</si>
  <si>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</si>
  <si>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</si>
  <si>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</si>
  <si>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</si>
  <si>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</si>
  <si>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</si>
  <si>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</si>
  <si>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</si>
  <si>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</si>
  <si>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</si>
  <si>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</si>
  <si>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</si>
  <si>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</si>
  <si>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</si>
  <si>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</si>
  <si>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</si>
  <si>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</si>
  <si>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</si>
  <si>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</si>
  <si>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</si>
  <si>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</si>
  <si>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</si>
  <si>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</si>
  <si>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</si>
  <si>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</si>
  <si>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</si>
  <si>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</si>
  <si>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</si>
  <si>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</si>
  <si>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</si>
  <si>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</si>
  <si>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</si>
  <si>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</si>
  <si>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</si>
  <si>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</si>
  <si>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</si>
  <si>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</si>
  <si>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</si>
  <si>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</si>
  <si>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</si>
  <si>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</si>
  <si>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</si>
  <si>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</si>
  <si>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</si>
  <si>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</si>
  <si>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</si>
  <si>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</si>
  <si>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</si>
  <si>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</si>
  <si>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</si>
  <si>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</si>
  <si>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</si>
  <si>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</si>
  <si>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</si>
  <si>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</si>
  <si>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</si>
  <si>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</si>
  <si>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</si>
  <si>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</si>
  <si>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</si>
  <si>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</si>
  <si>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</si>
  <si>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</si>
  <si>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</si>
  <si>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</si>
  <si>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</si>
  <si>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</si>
  <si>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</si>
  <si>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</si>
  <si>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</si>
  <si>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</si>
  <si>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</si>
  <si>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</si>
  <si>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</si>
  <si>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</si>
  <si>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</si>
  <si>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</si>
  <si>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</si>
  <si>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</si>
  <si>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</si>
  <si>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</si>
  <si>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</si>
  <si>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</si>
  <si>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</si>
  <si>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</si>
  <si>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</si>
  <si>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</si>
  <si>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</si>
  <si>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</si>
  <si>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</si>
  <si>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</si>
  <si>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</si>
  <si>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</si>
  <si>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</si>
  <si>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</si>
  <si>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</si>
  <si>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</si>
  <si>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</si>
  <si>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</si>
  <si>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</si>
  <si>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</si>
  <si>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</si>
  <si>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</si>
  <si>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</si>
  <si>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</si>
  <si>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</si>
  <si>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</si>
  <si>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</si>
  <si>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</si>
  <si>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</si>
  <si>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</si>
  <si>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</si>
  <si>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</si>
  <si>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</si>
  <si>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</si>
  <si>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</si>
  <si>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</si>
  <si>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</si>
  <si>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</si>
  <si>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</si>
  <si>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</si>
  <si>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</si>
  <si>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</si>
  <si>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</si>
  <si>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</si>
  <si>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</si>
  <si>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</si>
  <si>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</si>
  <si>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</si>
  <si>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</si>
  <si>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</si>
  <si>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</si>
  <si>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</si>
  <si>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</si>
  <si>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</si>
  <si>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</si>
  <si>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</si>
  <si>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</si>
  <si>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</si>
  <si>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</si>
  <si>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</si>
  <si>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</si>
  <si>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</si>
  <si>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</si>
  <si>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</si>
  <si>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</si>
  <si>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</si>
  <si>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</si>
  <si>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</si>
  <si>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</si>
  <si>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</si>
  <si>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</si>
  <si>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</si>
  <si>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</si>
  <si>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</si>
  <si>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</si>
  <si>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</si>
  <si>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</si>
  <si>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</si>
  <si>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</si>
  <si>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</si>
  <si>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</si>
  <si>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</si>
  <si>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</si>
  <si>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</si>
  <si>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</si>
  <si>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</si>
  <si>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</si>
  <si>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</si>
  <si>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</si>
  <si>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</si>
  <si>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</si>
  <si>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</si>
  <si>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</si>
  <si>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</si>
  <si>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</si>
  <si>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</si>
  <si>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</si>
  <si>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</si>
  <si>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</si>
  <si>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</si>
  <si>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</si>
  <si>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</si>
  <si>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</si>
  <si>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</si>
  <si>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</si>
  <si>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</si>
  <si>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</si>
  <si>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</si>
  <si>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</si>
  <si>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</si>
  <si>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</si>
  <si>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</si>
  <si>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</si>
  <si>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</si>
  <si>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</si>
  <si>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</si>
  <si>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</si>
  <si>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</si>
  <si>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</si>
  <si>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</si>
  <si>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</si>
  <si>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</si>
  <si>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</si>
  <si>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</si>
  <si>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</si>
  <si>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</si>
  <si>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</si>
  <si>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</si>
  <si>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</si>
  <si>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</si>
  <si>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</si>
  <si>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</si>
  <si>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</si>
  <si>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</si>
  <si>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</si>
  <si>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</si>
  <si>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</si>
  <si>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</si>
  <si>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</si>
  <si>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</si>
  <si>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</si>
  <si>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</si>
  <si>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</si>
  <si>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</si>
  <si>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</si>
  <si>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</si>
  <si>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</si>
  <si>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</si>
  <si>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</si>
  <si>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</si>
  <si>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</si>
  <si>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</si>
  <si>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</si>
  <si>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</si>
  <si>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</si>
  <si>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</si>
  <si>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</si>
  <si>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</si>
  <si>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</si>
  <si>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</si>
  <si>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</si>
  <si>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</si>
  <si>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</si>
  <si>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</si>
  <si>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</si>
  <si>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</si>
  <si>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</si>
  <si>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</si>
  <si>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</si>
  <si>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</si>
  <si>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</si>
  <si>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</si>
  <si>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</si>
  <si>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</si>
  <si>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</si>
  <si>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</si>
  <si>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</si>
  <si>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</si>
  <si>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</si>
  <si>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</si>
  <si>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</si>
  <si>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</si>
  <si>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</si>
  <si>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</si>
  <si>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</si>
  <si>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</si>
  <si>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</si>
  <si>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</si>
  <si>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</si>
  <si>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</si>
  <si>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</si>
  <si>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</si>
  <si>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</si>
  <si>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</si>
  <si>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</si>
  <si>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</si>
  <si>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</si>
  <si>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</si>
  <si>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</si>
  <si>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</si>
  <si>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</si>
  <si>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</si>
  <si>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</si>
  <si>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</si>
  <si>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</si>
  <si>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</si>
  <si>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</si>
  <si>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</si>
  <si>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</si>
  <si>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</si>
  <si>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</si>
  <si>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</si>
  <si>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</si>
  <si>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</si>
  <si>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</si>
  <si>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</si>
  <si>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</si>
  <si>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</si>
  <si>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</si>
  <si>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</si>
  <si>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</si>
  <si>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</si>
  <si>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</si>
  <si>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</si>
  <si>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</si>
  <si>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</si>
  <si>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</si>
  <si>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</si>
  <si>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</si>
  <si>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</si>
  <si>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</si>
  <si>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</si>
  <si>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</si>
  <si>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</si>
  <si>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</si>
  <si>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</si>
  <si>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</si>
  <si>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</si>
  <si>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</si>
  <si>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</si>
  <si>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</si>
  <si>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</si>
  <si>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</si>
  <si>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</si>
  <si>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</si>
  <si>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</si>
  <si>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</si>
  <si>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</si>
  <si>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</si>
  <si>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</si>
  <si>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</si>
  <si>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</si>
  <si>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</si>
  <si>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</si>
  <si>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</si>
  <si>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</si>
  <si>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</si>
  <si>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</si>
  <si>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</si>
  <si>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</si>
  <si>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</si>
  <si>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</si>
  <si>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</si>
  <si>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</si>
  <si>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</si>
  <si>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</si>
  <si>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</si>
  <si>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</si>
  <si>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</si>
  <si>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</si>
  <si>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</si>
  <si>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</si>
  <si>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</si>
  <si>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</si>
  <si>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</si>
  <si>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</si>
  <si>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</si>
  <si>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</si>
  <si>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</si>
  <si>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</si>
  <si>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</si>
  <si>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</si>
  <si>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</si>
  <si>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</si>
  <si>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</si>
  <si>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</si>
  <si>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</si>
  <si>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</si>
  <si>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</si>
  <si>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</si>
  <si>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</si>
  <si>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</si>
  <si>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</si>
  <si>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</si>
  <si>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</si>
  <si>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</si>
  <si>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</si>
  <si>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</si>
  <si>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</si>
  <si>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</si>
  <si>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</si>
  <si>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</si>
  <si>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</si>
  <si>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</si>
  <si>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</si>
  <si>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</si>
  <si>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</si>
  <si>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</si>
  <si>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</si>
  <si>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</si>
  <si>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</si>
  <si>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</si>
  <si>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</si>
  <si>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</si>
  <si>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</si>
  <si>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</si>
  <si>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</si>
  <si>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</si>
  <si>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</si>
  <si>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</si>
  <si>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</si>
  <si>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</si>
  <si>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</si>
  <si>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</si>
  <si>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</si>
  <si>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</si>
  <si>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</si>
  <si>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</si>
  <si>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</si>
  <si>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</si>
  <si>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</si>
  <si>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</si>
  <si>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</si>
  <si>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</si>
  <si>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</si>
  <si>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</si>
  <si>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</si>
  <si>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</si>
  <si>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</si>
  <si>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</si>
  <si>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</si>
  <si>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</si>
  <si>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</si>
  <si>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</si>
  <si>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</si>
  <si>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</si>
  <si>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</si>
  <si>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</si>
  <si>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</si>
  <si>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</si>
  <si>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</si>
  <si>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</si>
  <si>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</si>
  <si>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</si>
  <si>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</si>
  <si>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</si>
  <si>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</si>
  <si>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</si>
  <si>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</si>
  <si>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</si>
  <si>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</si>
  <si>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</si>
  <si>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</si>
  <si>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</si>
  <si>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</si>
  <si>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</si>
  <si>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</si>
  <si>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</si>
  <si>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</si>
  <si>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</si>
  <si>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</si>
  <si>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</si>
  <si>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</si>
  <si>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</si>
  <si>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</si>
  <si>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</si>
  <si>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</si>
  <si>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</si>
  <si>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</si>
  <si>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</si>
  <si>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</si>
  <si>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</si>
  <si>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</si>
  <si>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</si>
  <si>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</si>
  <si>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</si>
  <si>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</si>
  <si>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</si>
  <si>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</si>
  <si>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</si>
  <si>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</si>
  <si>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</si>
  <si>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</si>
  <si>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</si>
  <si>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</si>
  <si>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</si>
  <si>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</si>
  <si>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</si>
  <si>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</si>
  <si>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</si>
  <si>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</si>
  <si>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</si>
  <si>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</si>
  <si>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</si>
  <si>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</si>
  <si>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</si>
  <si>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</si>
  <si>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</si>
  <si>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</si>
  <si>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</si>
  <si>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</si>
  <si>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</si>
  <si>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</si>
  <si>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</si>
  <si>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</si>
  <si>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</si>
  <si>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</si>
  <si>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</si>
  <si>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</si>
  <si>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</si>
  <si>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</si>
  <si>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</si>
  <si>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</si>
  <si>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</si>
  <si>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</si>
  <si>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</si>
  <si>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</si>
  <si>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</si>
  <si>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</si>
  <si>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</si>
  <si>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</si>
  <si>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</si>
  <si>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</si>
  <si>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</si>
  <si>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</si>
  <si>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</si>
  <si>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</si>
  <si>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</si>
  <si>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</si>
  <si>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</si>
  <si>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</si>
  <si>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</si>
  <si>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</si>
  <si>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</si>
  <si>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</si>
  <si>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</si>
  <si>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</si>
  <si>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</si>
  <si>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</si>
  <si>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</si>
  <si>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</si>
  <si>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</si>
  <si>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</si>
  <si>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</si>
  <si>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</si>
  <si>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</si>
  <si>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</si>
  <si>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</si>
  <si>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</si>
  <si>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</si>
  <si>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</si>
  <si>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</si>
  <si>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</si>
  <si>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</si>
  <si>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</si>
  <si>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</si>
  <si>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</si>
  <si>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</si>
  <si>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</si>
  <si>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</si>
  <si>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</si>
  <si>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</si>
  <si>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</si>
  <si>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</si>
  <si>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</si>
  <si>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</si>
  <si>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</si>
  <si>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</si>
  <si>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</si>
  <si>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</si>
  <si>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</si>
  <si>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</si>
  <si>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</si>
  <si>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</si>
  <si>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</si>
  <si>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</si>
  <si>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</si>
  <si>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</si>
  <si>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</si>
  <si>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</si>
  <si>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</si>
  <si>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</si>
  <si>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</si>
  <si>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</si>
  <si>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</si>
  <si>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</si>
  <si>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</si>
  <si>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</si>
  <si>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</si>
  <si>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</si>
  <si>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</si>
  <si>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</si>
  <si>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</si>
  <si>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</si>
  <si>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</si>
  <si>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</si>
  <si>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</si>
  <si>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</si>
  <si>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</si>
  <si>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</si>
  <si>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</si>
  <si>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</si>
  <si>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</si>
  <si>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</si>
  <si>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</si>
  <si>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</si>
  <si>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</si>
  <si>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</si>
  <si>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</si>
  <si>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</si>
  <si>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</si>
  <si>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</si>
  <si>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</si>
  <si>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</si>
  <si>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</si>
  <si>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</si>
  <si>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</si>
  <si>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</si>
  <si>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</si>
  <si>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</si>
  <si>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</si>
  <si>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</si>
  <si>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</si>
  <si>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</si>
  <si>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</si>
  <si>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</si>
  <si>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</si>
  <si>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</si>
  <si>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</si>
  <si>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</si>
  <si>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</si>
  <si>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</si>
  <si>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</si>
  <si>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</si>
  <si>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</si>
  <si>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</si>
  <si>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</si>
  <si>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</si>
  <si>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</si>
  <si>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</si>
  <si>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</si>
  <si>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</si>
  <si>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</si>
  <si>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</si>
  <si>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</si>
  <si>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</si>
  <si>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</si>
  <si>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</si>
  <si>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</si>
  <si>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</si>
  <si>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</si>
  <si>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</si>
  <si>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</si>
  <si>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</si>
  <si>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</si>
  <si>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</si>
  <si>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</si>
  <si>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</si>
  <si>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</si>
  <si>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</si>
  <si>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</si>
  <si>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</si>
  <si>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</si>
  <si>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</si>
  <si>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</si>
  <si>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</si>
  <si>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</si>
  <si>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</si>
  <si>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</si>
  <si>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</si>
  <si>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</si>
  <si>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</si>
  <si>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</si>
  <si>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</si>
  <si>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</si>
  <si>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</si>
  <si>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</si>
  <si>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</si>
  <si>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</si>
  <si>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</si>
  <si>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</si>
  <si>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</si>
  <si>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</si>
  <si>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</si>
  <si>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</si>
  <si>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</si>
  <si>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</si>
  <si>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</si>
  <si>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</si>
  <si>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</si>
  <si>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</si>
  <si>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</si>
  <si>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</si>
  <si>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</si>
  <si>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</si>
  <si>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</si>
  <si>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</si>
  <si>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</si>
  <si>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</si>
  <si>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</si>
  <si>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</si>
  <si>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</si>
  <si>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</si>
  <si>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</si>
  <si>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</si>
  <si>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</si>
  <si>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</si>
  <si>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</si>
  <si>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</si>
  <si>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</si>
  <si>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</si>
  <si>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</si>
  <si>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</si>
  <si>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</si>
  <si>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</si>
  <si>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</si>
  <si>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</si>
  <si>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</si>
  <si>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</si>
  <si>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</si>
  <si>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</si>
  <si>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</si>
  <si>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</si>
  <si>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</si>
  <si>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</si>
  <si>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</si>
  <si>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</si>
  <si>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</si>
  <si>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</si>
  <si>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</si>
  <si>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</si>
  <si>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</si>
  <si>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</si>
  <si>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</si>
  <si>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</si>
  <si>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</si>
  <si>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</si>
  <si>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</si>
  <si>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</si>
  <si>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</si>
  <si>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</si>
  <si>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</si>
  <si>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</si>
  <si>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</si>
  <si>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</si>
  <si>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</si>
  <si>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</si>
  <si>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</si>
  <si>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</si>
  <si>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</si>
  <si>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</si>
  <si>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</si>
  <si>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</si>
  <si>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</si>
  <si>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</si>
  <si>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</si>
  <si>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</si>
  <si>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</si>
  <si>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</si>
  <si>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</si>
  <si>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</si>
  <si>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</si>
  <si>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</si>
  <si>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</si>
  <si>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</si>
  <si>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</si>
  <si>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</si>
  <si>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</si>
  <si>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</si>
  <si>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</si>
  <si>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</si>
  <si>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</si>
  <si>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</si>
  <si>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</si>
  <si>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</si>
  <si>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</si>
  <si>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</si>
  <si>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</si>
  <si>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</si>
  <si>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</si>
  <si>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</si>
  <si>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</si>
  <si>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</si>
  <si>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</si>
  <si>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</si>
  <si>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</si>
  <si>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</si>
  <si>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</si>
  <si>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</si>
  <si>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</si>
  <si>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</si>
  <si>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</si>
  <si>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</si>
  <si>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</si>
  <si>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</si>
  <si>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</si>
  <si>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</si>
  <si>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</si>
  <si>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</si>
  <si>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</si>
  <si>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</si>
  <si>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</si>
  <si>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</si>
  <si>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</si>
  <si>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</si>
  <si>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</si>
  <si>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</si>
  <si>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</si>
  <si>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</si>
  <si>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</si>
  <si>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</si>
  <si>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</si>
  <si>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</si>
  <si>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</si>
  <si>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</si>
  <si>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</si>
  <si>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</si>
  <si>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</si>
  <si>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</si>
  <si>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</si>
  <si>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</si>
  <si>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</si>
  <si>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</si>
  <si>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</si>
  <si>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</si>
  <si>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</si>
  <si>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</si>
  <si>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</si>
  <si>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</si>
  <si>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</si>
  <si>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</si>
  <si>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</si>
  <si>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</si>
  <si>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</si>
  <si>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</si>
  <si>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</si>
  <si>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</si>
  <si>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</si>
  <si>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</si>
  <si>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</si>
  <si>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</si>
  <si>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</si>
  <si>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</si>
  <si>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</si>
  <si>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</si>
  <si>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</si>
  <si>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</si>
  <si>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</si>
  <si>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</si>
  <si>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</si>
  <si>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</si>
  <si>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</si>
  <si>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</si>
  <si>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</si>
  <si>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</si>
  <si>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</si>
  <si>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</si>
  <si>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</si>
  <si>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</si>
  <si>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</si>
  <si>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</si>
  <si>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</si>
  <si>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</si>
  <si>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</si>
  <si>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</si>
  <si>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</si>
  <si>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</si>
  <si>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</si>
  <si>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</si>
  <si>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</si>
  <si>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</si>
  <si>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</si>
  <si>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</si>
  <si>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</si>
  <si>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</si>
  <si>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</si>
  <si>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</si>
  <si>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</si>
  <si>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</si>
  <si>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</si>
  <si>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</si>
  <si>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</si>
  <si>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</si>
  <si>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</si>
  <si>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</si>
  <si>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</si>
  <si>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</si>
  <si>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</si>
  <si>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</si>
  <si>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</si>
  <si>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</si>
  <si>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</si>
  <si>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</si>
  <si>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</si>
  <si>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</si>
  <si>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</si>
  <si>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</si>
  <si>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</si>
  <si>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</si>
  <si>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</si>
  <si>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</si>
  <si>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</si>
  <si>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</si>
  <si>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</si>
  <si>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</si>
  <si>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</si>
  <si>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</si>
  <si>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</si>
  <si>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</si>
  <si>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</si>
  <si>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</si>
  <si>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</si>
  <si>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</si>
  <si>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</si>
  <si>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</si>
  <si>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</si>
  <si>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</si>
  <si>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</si>
  <si>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</si>
  <si>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</si>
  <si>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</si>
  <si>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</si>
  <si>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</si>
  <si>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</si>
  <si>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</si>
  <si>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</si>
  <si>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</si>
  <si>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</si>
  <si>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</si>
  <si>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</si>
  <si>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</si>
  <si>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</si>
  <si>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</si>
  <si>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</si>
  <si>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</si>
  <si>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</si>
  <si>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</si>
  <si>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</si>
  <si>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</si>
  <si>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</si>
  <si>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</si>
  <si>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</si>
  <si>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</si>
  <si>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</si>
  <si>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</si>
  <si>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</si>
  <si>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</si>
  <si>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</si>
  <si>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</si>
  <si>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</si>
  <si>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</si>
  <si>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</si>
  <si>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</si>
  <si>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</si>
  <si>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</si>
  <si>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</si>
  <si>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</si>
  <si>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</si>
  <si>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</si>
  <si>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</si>
  <si>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</si>
  <si>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</si>
  <si>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</si>
  <si>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</si>
  <si>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</si>
  <si>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</si>
  <si>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</si>
  <si>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</si>
  <si>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</si>
  <si>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</si>
  <si>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</si>
  <si>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</si>
  <si>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</si>
  <si>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</si>
  <si>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</si>
  <si>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</si>
  <si>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</si>
  <si>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</si>
  <si>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</si>
  <si>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</si>
  <si>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</si>
  <si>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</si>
  <si>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</si>
  <si>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</si>
  <si>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</si>
  <si>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</si>
  <si>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</si>
  <si>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</si>
  <si>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</si>
  <si>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</si>
  <si>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</si>
  <si>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</si>
  <si>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</si>
  <si>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</si>
  <si>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</si>
  <si>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</si>
  <si>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</si>
  <si>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</si>
  <si>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</si>
  <si>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</si>
  <si>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</si>
  <si>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</si>
  <si>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</si>
  <si>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</si>
  <si>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</si>
  <si>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</si>
  <si>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</si>
  <si>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</si>
  <si>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</si>
  <si>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Medicare ID</t>
  </si>
  <si>
    <t>Facility Name</t>
  </si>
  <si>
    <t>City</t>
  </si>
  <si>
    <t>State</t>
  </si>
  <si>
    <t>Wage Index</t>
  </si>
  <si>
    <t>240001</t>
  </si>
  <si>
    <t>MN</t>
  </si>
  <si>
    <t>240002</t>
  </si>
  <si>
    <t>240004</t>
  </si>
  <si>
    <t>240006</t>
  </si>
  <si>
    <t>240014</t>
  </si>
  <si>
    <t>240018</t>
  </si>
  <si>
    <t>240019</t>
  </si>
  <si>
    <t>240020</t>
  </si>
  <si>
    <t>240022</t>
  </si>
  <si>
    <t>240030</t>
  </si>
  <si>
    <t>240036</t>
  </si>
  <si>
    <t>240038</t>
  </si>
  <si>
    <t>240040</t>
  </si>
  <si>
    <t>240043</t>
  </si>
  <si>
    <t>240044</t>
  </si>
  <si>
    <t>240047</t>
  </si>
  <si>
    <t>240050</t>
  </si>
  <si>
    <t>240052</t>
  </si>
  <si>
    <t>240053</t>
  </si>
  <si>
    <t>240056</t>
  </si>
  <si>
    <t>240057</t>
  </si>
  <si>
    <t>240059</t>
  </si>
  <si>
    <t>240063</t>
  </si>
  <si>
    <t>240064</t>
  </si>
  <si>
    <t>240066</t>
  </si>
  <si>
    <t>240069</t>
  </si>
  <si>
    <t>240071</t>
  </si>
  <si>
    <t>240075</t>
  </si>
  <si>
    <t>240076</t>
  </si>
  <si>
    <t>240078</t>
  </si>
  <si>
    <t>240080</t>
  </si>
  <si>
    <t>240084</t>
  </si>
  <si>
    <t>240088</t>
  </si>
  <si>
    <t>240093</t>
  </si>
  <si>
    <t>240100</t>
  </si>
  <si>
    <t>240101</t>
  </si>
  <si>
    <t>240104</t>
  </si>
  <si>
    <t>240106</t>
  </si>
  <si>
    <t>240115</t>
  </si>
  <si>
    <t>240141</t>
  </si>
  <si>
    <t>240166</t>
  </si>
  <si>
    <t>240187</t>
  </si>
  <si>
    <t>240196</t>
  </si>
  <si>
    <t>240207</t>
  </si>
  <si>
    <t>240210</t>
  </si>
  <si>
    <t>240213</t>
  </si>
  <si>
    <t>240214</t>
  </si>
  <si>
    <t>243300</t>
  </si>
  <si>
    <t>243302</t>
  </si>
  <si>
    <t>350011</t>
  </si>
  <si>
    <t>ND</t>
  </si>
  <si>
    <t>350019</t>
  </si>
  <si>
    <t>350070</t>
  </si>
  <si>
    <t>354004</t>
  </si>
  <si>
    <t>354005</t>
  </si>
  <si>
    <t>430016</t>
  </si>
  <si>
    <t>SD</t>
  </si>
  <si>
    <t>430027</t>
  </si>
  <si>
    <t>430090</t>
  </si>
  <si>
    <t>430095</t>
  </si>
  <si>
    <t>520004</t>
  </si>
  <si>
    <t>WI</t>
  </si>
  <si>
    <t>520087</t>
  </si>
  <si>
    <t>From separate APR-DRG grouping software</t>
  </si>
  <si>
    <t>Provider Reference</t>
  </si>
  <si>
    <t>Policy Adjuster</t>
  </si>
  <si>
    <t>Wage index labor portion</t>
  </si>
  <si>
    <t>Pediatric Age Cap</t>
  </si>
  <si>
    <t xml:space="preserve">This DRG Pricing calculator will provide an estimated payment for Minnesota Medicaid inpatient hospital services. </t>
  </si>
  <si>
    <t>POLICY ADJUSTMENT FACTORS</t>
  </si>
  <si>
    <t>Minnesota Department of Human Services</t>
  </si>
  <si>
    <t>National Weight</t>
  </si>
  <si>
    <t>Freestanding Children Provider Policy Adjuster</t>
  </si>
  <si>
    <t>001</t>
  </si>
  <si>
    <t>N/A</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</si>
  <si>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</si>
  <si>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</si>
  <si>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</si>
  <si>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</si>
  <si>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</si>
  <si>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</si>
  <si>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</si>
  <si>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</si>
  <si>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</si>
  <si>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</si>
  <si>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</si>
  <si>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</si>
  <si>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</si>
  <si>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</si>
  <si>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</si>
  <si>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</si>
  <si>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</si>
  <si>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</si>
  <si>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</si>
  <si>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</si>
  <si>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</si>
  <si>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</si>
  <si>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</si>
  <si>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</si>
  <si>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</si>
  <si>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</si>
  <si>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</si>
  <si>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</si>
  <si>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</si>
  <si>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</si>
  <si>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</si>
  <si>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</si>
  <si>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</si>
  <si>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</si>
  <si>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</si>
  <si>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</si>
  <si>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</si>
  <si>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Children</t>
  </si>
  <si>
    <t>Rural</t>
  </si>
  <si>
    <t>Other</t>
  </si>
  <si>
    <t>244016</t>
  </si>
  <si>
    <t>Adjuster Type</t>
  </si>
  <si>
    <t>Provider Type</t>
  </si>
  <si>
    <t>APR-DRG code</t>
  </si>
  <si>
    <t>TPL Payment</t>
  </si>
  <si>
    <t>DSH Factor</t>
  </si>
  <si>
    <t>Provider tax payment</t>
  </si>
  <si>
    <t>Final allowed amount</t>
  </si>
  <si>
    <t>Wage adjusted base rate</t>
  </si>
  <si>
    <t>Newborn addon</t>
  </si>
  <si>
    <t>Children, Rural or "Other" provider</t>
  </si>
  <si>
    <t>Policy adjuster type</t>
  </si>
  <si>
    <t>APR-DRG information</t>
  </si>
  <si>
    <t>Policy adjustment factors</t>
  </si>
  <si>
    <t>Hospital information</t>
  </si>
  <si>
    <t>DRG base payment</t>
  </si>
  <si>
    <t>Transfer payment adjustment</t>
  </si>
  <si>
    <t>Cost outlier</t>
  </si>
  <si>
    <t>DRG Pricing Calculation</t>
  </si>
  <si>
    <t>Third Party Liability Payment amount</t>
  </si>
  <si>
    <t>DRG relative weight</t>
  </si>
  <si>
    <t>Used for look ups to the provider reference table</t>
  </si>
  <si>
    <t>Provider Name</t>
  </si>
  <si>
    <t>Used for Other Pediatric DRG policy adjuster</t>
  </si>
  <si>
    <t>All Other Provider Policy Adjuster - Adult</t>
  </si>
  <si>
    <t>All Other Provider Policy Adjuster - Pediatric</t>
  </si>
  <si>
    <t>Admission date</t>
  </si>
  <si>
    <t>Date of Birth</t>
  </si>
  <si>
    <t>Birth of newborn at this hospital</t>
  </si>
  <si>
    <t>Date of admission on claim - used only to calculate newborn addon</t>
  </si>
  <si>
    <t>Yes/No field indicating birth of newborn</t>
  </si>
  <si>
    <t>E14</t>
  </si>
  <si>
    <t>E15</t>
  </si>
  <si>
    <t>E16</t>
  </si>
  <si>
    <t>This is a "Yes/No" field indicating whether or not the claim is for the birth of a newborn.</t>
  </si>
  <si>
    <t>Yes/No field used for transfer pricing adjustment</t>
  </si>
  <si>
    <t>Payment policy parameters set by Medicaid</t>
  </si>
  <si>
    <t>Initial DRG base payment</t>
  </si>
  <si>
    <t>Used for transfer pricing</t>
  </si>
  <si>
    <t>Category of Service</t>
  </si>
  <si>
    <t>Category of Service indicator on claim</t>
  </si>
  <si>
    <t>Payment Method</t>
  </si>
  <si>
    <t>Based on provider / COS combination</t>
  </si>
  <si>
    <t>PER DIEM BASE PAYMENT</t>
  </si>
  <si>
    <t>Hospital Per Diem Rate</t>
  </si>
  <si>
    <t>Full stay per diem base payment</t>
  </si>
  <si>
    <t>Applicable per diem rate based on Provider Reference Table</t>
  </si>
  <si>
    <t>Look up from Provider Reference table</t>
  </si>
  <si>
    <t>E17</t>
  </si>
  <si>
    <t>Per Diem Base Payment</t>
  </si>
  <si>
    <t>241345</t>
  </si>
  <si>
    <t>241336</t>
  </si>
  <si>
    <t>241335</t>
  </si>
  <si>
    <t>241365</t>
  </si>
  <si>
    <t>241378</t>
  </si>
  <si>
    <t>241381</t>
  </si>
  <si>
    <t>241318</t>
  </si>
  <si>
    <t>241302</t>
  </si>
  <si>
    <t>241344</t>
  </si>
  <si>
    <t>241357</t>
  </si>
  <si>
    <t>241359</t>
  </si>
  <si>
    <t>241340</t>
  </si>
  <si>
    <t>241320</t>
  </si>
  <si>
    <t>241354</t>
  </si>
  <si>
    <t>241374</t>
  </si>
  <si>
    <t>241367</t>
  </si>
  <si>
    <t>241337</t>
  </si>
  <si>
    <t>241327</t>
  </si>
  <si>
    <t>241353</t>
  </si>
  <si>
    <t>241329</t>
  </si>
  <si>
    <t>241380</t>
  </si>
  <si>
    <t>241366</t>
  </si>
  <si>
    <t>241343</t>
  </si>
  <si>
    <t>241316</t>
  </si>
  <si>
    <t>241362</t>
  </si>
  <si>
    <t>241319</t>
  </si>
  <si>
    <t>241376</t>
  </si>
  <si>
    <t>241334</t>
  </si>
  <si>
    <t>241314</t>
  </si>
  <si>
    <t>241330</t>
  </si>
  <si>
    <t>241349</t>
  </si>
  <si>
    <t>241363</t>
  </si>
  <si>
    <t>241373</t>
  </si>
  <si>
    <t>241326</t>
  </si>
  <si>
    <t>241369</t>
  </si>
  <si>
    <t>241351</t>
  </si>
  <si>
    <t>241338</t>
  </si>
  <si>
    <t>241306</t>
  </si>
  <si>
    <t>241360</t>
  </si>
  <si>
    <t>241377</t>
  </si>
  <si>
    <t>241350</t>
  </si>
  <si>
    <t>241303</t>
  </si>
  <si>
    <t>241355</t>
  </si>
  <si>
    <t>241332</t>
  </si>
  <si>
    <t>241368</t>
  </si>
  <si>
    <t>241342</t>
  </si>
  <si>
    <t>241371</t>
  </si>
  <si>
    <t>241370</t>
  </si>
  <si>
    <t>241346</t>
  </si>
  <si>
    <t>241364</t>
  </si>
  <si>
    <t>241347</t>
  </si>
  <si>
    <t>241361</t>
  </si>
  <si>
    <t>241325</t>
  </si>
  <si>
    <t>241356</t>
  </si>
  <si>
    <t>241309</t>
  </si>
  <si>
    <t>241300</t>
  </si>
  <si>
    <t>241322</t>
  </si>
  <si>
    <t>241308</t>
  </si>
  <si>
    <t>241305</t>
  </si>
  <si>
    <t>241333</t>
  </si>
  <si>
    <t>241341</t>
  </si>
  <si>
    <t>241312</t>
  </si>
  <si>
    <t>241352</t>
  </si>
  <si>
    <t>241317</t>
  </si>
  <si>
    <t>241372</t>
  </si>
  <si>
    <t>241323</t>
  </si>
  <si>
    <t>241311</t>
  </si>
  <si>
    <t>241301</t>
  </si>
  <si>
    <t>241348</t>
  </si>
  <si>
    <t>241315</t>
  </si>
  <si>
    <t>241313</t>
  </si>
  <si>
    <t>241379</t>
  </si>
  <si>
    <t>241321</t>
  </si>
  <si>
    <t>Charge cap applied</t>
  </si>
  <si>
    <t>Payment with Charge cap applied</t>
  </si>
  <si>
    <t>Charge cap applied for claims with TPL payments</t>
  </si>
  <si>
    <t>Allowed amount after application of charge cap</t>
  </si>
  <si>
    <t>LOOKUP</t>
  </si>
  <si>
    <t>Final Rate</t>
  </si>
  <si>
    <t>Labor Portion</t>
  </si>
  <si>
    <t>241328</t>
  </si>
  <si>
    <t>Payment parameters including the cost outlier threshold, marginal cost percentage and DSH factors.</t>
  </si>
  <si>
    <t xml:space="preserve"> </t>
  </si>
  <si>
    <t>240010</t>
  </si>
  <si>
    <t>Total Outlier Payment</t>
  </si>
  <si>
    <t>Transfer Base Payment Calculation</t>
  </si>
  <si>
    <t>DRG base payment with policy adjustment</t>
  </si>
  <si>
    <t>Allowed amount before adjustment, DSH and tax</t>
  </si>
  <si>
    <t>Allowed amount plus DSH payment</t>
  </si>
  <si>
    <t>Allowed amount before provider tax</t>
  </si>
  <si>
    <t>Allowed amount before adjustment and DSH</t>
  </si>
  <si>
    <t>Claim specific outlier threshold</t>
  </si>
  <si>
    <t>Allowed amount before adjustment, DSH and tax are applied.</t>
  </si>
  <si>
    <t>E60</t>
  </si>
  <si>
    <t>E61</t>
  </si>
  <si>
    <t>Final paid amount</t>
  </si>
  <si>
    <t>CALCULATION OF PAID AMOUNT</t>
  </si>
  <si>
    <t>Final Paid amount</t>
  </si>
  <si>
    <t>243303</t>
  </si>
  <si>
    <t>521349</t>
  </si>
  <si>
    <t>521345</t>
  </si>
  <si>
    <t>521335</t>
  </si>
  <si>
    <t>Estimated cost of the stay</t>
  </si>
  <si>
    <t>Submitted charges</t>
  </si>
  <si>
    <t>UB-04 Field Locator 47 minus FL 48</t>
  </si>
  <si>
    <t>Values in this section are retrieved from the worksheet called "DRG Table" based on the DRG code entered in cell E16.</t>
  </si>
  <si>
    <t>Standardized Amount</t>
  </si>
  <si>
    <t xml:space="preserve">Sum of payment with charge cap applied (E60) and provider tax payment (E61). </t>
  </si>
  <si>
    <t>E63</t>
  </si>
  <si>
    <t>This is the final amount paid on the claim. It is equal to the final allowed amount (E62) less TPL (E17). The final paid amount does not consider copay or spenddown.</t>
  </si>
  <si>
    <t>Non Metro Provider Policy Adjuster (DRG 560 only)</t>
  </si>
  <si>
    <t>Out of State Non LTA CAH Providers</t>
  </si>
  <si>
    <t>Out of State Non LTA Non-CAH Providers</t>
  </si>
  <si>
    <t>Was patient transferred - discharge status = 02, 05, 65</t>
  </si>
  <si>
    <t>Hospitals do not need to submit APR-DRG codes on their claims when billing Minnesota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Minnesota does not license this software, 3M makes available a website in which information for an individual admission can be entered and the website will return the APR-DRG.</t>
  </si>
  <si>
    <t>This is a drop down option where the user selects the category of service indicated on the claim. Two options are available:  "COS 001 - Acute" and "COS 006 - Rehab".</t>
  </si>
  <si>
    <t>Also referred to as "covered charges." Generally this equals hospital billed amount because there are rarely non-covered charges on a claim. Field equals Field Locator 47 minus Field Locator 48 on the UB-04 paper claim form for charges incurred during patient stay.</t>
  </si>
  <si>
    <t>This is the date of admission indicated on the claim. This field is used when calculating the newborn addon amount.</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</si>
  <si>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</si>
  <si>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This is a "Yes/No" field indicating whether or not the patient was transferred from one acute care hospital to another. Acute-to-acute transfers are identified by patient discharge status values  "02", "05", "65"</t>
  </si>
  <si>
    <t>This is a numerical value. If the patient is less than one year old, a value of zero should be entered. This field is used to determine whether or not a pediatric age adjustor is applicable to the claim.</t>
  </si>
  <si>
    <t>A Transfer Base Payment is only calculated if the value in cell E13 is "Yes". This indicates the discharge status is one included in the transfer policy. The Transfer Base Payment is a per-diem type of calculation in which the per diem amount is determined using the Pre-Transfer DRG Base Payment and the DRG national average length of stay.</t>
  </si>
  <si>
    <t xml:space="preserve">E47 is the base DRG payment, before applicable transfer adjustments. E48 is the rate adjusted DRG base payment adjusted by the policy adjuster in E31.  </t>
  </si>
  <si>
    <t xml:space="preserve">Outlier payments are made on admissions in which the estimated cost to the hospital far exceeds the Full Stay DRG Base Payment. Outlier payments are based on estimated hospital cost, not on length of stay. When applicable, an outlier payment is made in addition to DRG base payment. </t>
  </si>
  <si>
    <t>The "Calculator Instructions" worksheet contains a description of the data that must be entered to estimate the Minnesota Medicaid payment amount for an inpatient hospital stay. The instructions also describe the calculations being made to determine the payment amount.</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</si>
  <si>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Minnesota Medicaid payment for that admission will be displayed at the bottom of the Calculator.</t>
  </si>
  <si>
    <t xml:space="preserve">The "DRG Table" worksheet contains a list of the APR-DRG codes and parameters used in pricing individual hospital inpatient stays. Associated policy adjusters depending on whether the provider is a non-metro, children's or "other" hospital are also included. APR-DRG codes, descriptions, average lengths of stay, and national relative weights are determined by 3M Health Information Systems. </t>
  </si>
  <si>
    <t xml:space="preserve">The "Provider Reference" worksheet contains a list of hospital providers participating in the Minnesota Medicaid program. It also includes each provider's numerical parameters used in the DRG pricing calculation.  </t>
  </si>
  <si>
    <t>Date of birth on claim - used only to calculate newborn addon</t>
  </si>
  <si>
    <t>Minnesota Medicaid DRG Pricing Calculator - Rates Effective 7/1/2019</t>
  </si>
  <si>
    <t>Minnesota Medicaid DRG Pricing Calculator - Rates Effective 7/1/19</t>
  </si>
  <si>
    <t>LIVER TRANSPLANT &amp;/OR INTESTINAL TRANSPLANT</t>
  </si>
  <si>
    <t>Transplant</t>
  </si>
  <si>
    <t>HEART &amp;/OR LUNG TRANSPLANT</t>
  </si>
  <si>
    <t>TRACHEOSTOMY W MV 96+ HOURS W EXTENSIVE PROCEDURE</t>
  </si>
  <si>
    <t>Pre_MDC</t>
  </si>
  <si>
    <t>TRACHEOSTOMY W MV 96+ HOURS W/O EXTENSIVE PROCEDURE</t>
  </si>
  <si>
    <t>PANCREAS TRANSPLANT</t>
  </si>
  <si>
    <t>007-1</t>
  </si>
  <si>
    <t>007</t>
  </si>
  <si>
    <t>ALLOGENEIC BONE MARROW TRANSPLANT</t>
  </si>
  <si>
    <t>007-2</t>
  </si>
  <si>
    <t>007-3</t>
  </si>
  <si>
    <t>007-4</t>
  </si>
  <si>
    <t>008-1</t>
  </si>
  <si>
    <t>008</t>
  </si>
  <si>
    <t>AUTOLOGOUS BONE MARROW TRANSPLANT</t>
  </si>
  <si>
    <t>008-2</t>
  </si>
  <si>
    <t>008-3</t>
  </si>
  <si>
    <t>008-4</t>
  </si>
  <si>
    <t>009-1</t>
  </si>
  <si>
    <t>009</t>
  </si>
  <si>
    <t>EXTRACORPOREAL MEMBRANE OXYGENATION (ECMO)</t>
  </si>
  <si>
    <t>009-2</t>
  </si>
  <si>
    <t>009-3</t>
  </si>
  <si>
    <t>009-4</t>
  </si>
  <si>
    <t>010-1</t>
  </si>
  <si>
    <t>010</t>
  </si>
  <si>
    <t>HEAD TRAUMA WITH DEEP COMA</t>
  </si>
  <si>
    <t>Trauma</t>
  </si>
  <si>
    <t>010-2</t>
  </si>
  <si>
    <t>010-3</t>
  </si>
  <si>
    <t>010-4</t>
  </si>
  <si>
    <t>CRANIOTOMY FOR TRAUMA</t>
  </si>
  <si>
    <t>CRANIOTOMY EXCEPT FOR TRAUMA</t>
  </si>
  <si>
    <t>Other_Pediatric</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</si>
  <si>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</si>
  <si>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</si>
  <si>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</si>
  <si>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</si>
  <si>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</si>
  <si>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</si>
  <si>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</si>
  <si>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</si>
  <si>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</si>
  <si>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</si>
  <si>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</si>
  <si>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</si>
  <si>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</si>
  <si>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</si>
  <si>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</si>
  <si>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</si>
  <si>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</si>
  <si>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</si>
  <si>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</si>
  <si>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</si>
  <si>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</si>
  <si>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</si>
  <si>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</si>
  <si>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059-1</t>
  </si>
  <si>
    <t>059</t>
  </si>
  <si>
    <t>ANOXIC &amp; OTHER SEVERE BRAIN DAMAGE</t>
  </si>
  <si>
    <t>059-2</t>
  </si>
  <si>
    <t>059-3</t>
  </si>
  <si>
    <t>059-4</t>
  </si>
  <si>
    <t>ORBIT AND EYE PROCEDURES</t>
  </si>
  <si>
    <t>EYE INFECTIONS AND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</si>
  <si>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</si>
  <si>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</si>
  <si>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</si>
  <si>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</si>
  <si>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</si>
  <si>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</si>
  <si>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</si>
  <si>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</si>
  <si>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</si>
  <si>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AND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</si>
  <si>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</si>
  <si>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</si>
  <si>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</si>
  <si>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</si>
  <si>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</si>
  <si>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</si>
  <si>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</si>
  <si>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</si>
  <si>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</si>
  <si>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</si>
  <si>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</si>
  <si>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</si>
  <si>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</si>
  <si>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</si>
  <si>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</si>
  <si>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</si>
  <si>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</si>
  <si>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</si>
  <si>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145-1</t>
  </si>
  <si>
    <t>ACUTE BRONCHITIS AND RELATED SYMPTOMS</t>
  </si>
  <si>
    <t>145-2</t>
  </si>
  <si>
    <t>145-3</t>
  </si>
  <si>
    <t>145-4</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</si>
  <si>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</si>
  <si>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</si>
  <si>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</si>
  <si>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</si>
  <si>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</si>
  <si>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</si>
  <si>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</si>
  <si>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</si>
  <si>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</si>
  <si>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</si>
  <si>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</si>
  <si>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</si>
  <si>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</si>
  <si>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</si>
  <si>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</si>
  <si>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181-1</t>
  </si>
  <si>
    <t>LOWER EXTREMITY ARTERIAL PROCEDURES</t>
  </si>
  <si>
    <t>181-2</t>
  </si>
  <si>
    <t>181-3</t>
  </si>
  <si>
    <t>181-4</t>
  </si>
  <si>
    <t>182-1</t>
  </si>
  <si>
    <t>OTHER PERIPHERAL VASCULAR PROCEDURES</t>
  </si>
  <si>
    <t>182-2</t>
  </si>
  <si>
    <t>182-3</t>
  </si>
  <si>
    <t>182-4</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</si>
  <si>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</si>
  <si>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</si>
  <si>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</si>
  <si>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</si>
  <si>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</si>
  <si>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</si>
  <si>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</si>
  <si>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</si>
  <si>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</si>
  <si>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</si>
  <si>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</si>
  <si>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</si>
  <si>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</si>
  <si>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</si>
  <si>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</si>
  <si>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</si>
  <si>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</si>
  <si>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</si>
  <si>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</si>
  <si>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</si>
  <si>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</si>
  <si>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</si>
  <si>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</si>
  <si>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</si>
  <si>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</si>
  <si>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</si>
  <si>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</si>
  <si>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</si>
  <si>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</si>
  <si>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</si>
  <si>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</si>
  <si>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</si>
  <si>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</si>
  <si>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</si>
  <si>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</si>
  <si>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</si>
  <si>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</si>
  <si>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</si>
  <si>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</si>
  <si>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</si>
  <si>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</si>
  <si>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</si>
  <si>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</si>
  <si>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</si>
  <si>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</si>
  <si>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</si>
  <si>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</si>
  <si>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</si>
  <si>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</si>
  <si>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</si>
  <si>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</si>
  <si>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</si>
  <si>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</si>
  <si>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</si>
  <si>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</si>
  <si>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</si>
  <si>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</si>
  <si>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</si>
  <si>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</si>
  <si>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</si>
  <si>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</si>
  <si>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</si>
  <si>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</si>
  <si>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</si>
  <si>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</si>
  <si>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</si>
  <si>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</si>
  <si>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</si>
  <si>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</si>
  <si>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</si>
  <si>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</si>
  <si>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</si>
  <si>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</si>
  <si>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</si>
  <si>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</si>
  <si>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</si>
  <si>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</si>
  <si>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</si>
  <si>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</si>
  <si>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</si>
  <si>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</si>
  <si>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</si>
  <si>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</si>
  <si>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</si>
  <si>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</si>
  <si>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</si>
  <si>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</si>
  <si>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</si>
  <si>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</si>
  <si>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322-1</t>
  </si>
  <si>
    <t>SHOULDER &amp; ELBOW JOINT REPLACEMENT</t>
  </si>
  <si>
    <t>322-2</t>
  </si>
  <si>
    <t>322-3</t>
  </si>
  <si>
    <t>322-4</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</si>
  <si>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</si>
  <si>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</si>
  <si>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</si>
  <si>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</si>
  <si>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</si>
  <si>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</si>
  <si>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</si>
  <si>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</si>
  <si>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</si>
  <si>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</si>
  <si>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</si>
  <si>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</si>
  <si>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</si>
  <si>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</si>
  <si>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</si>
  <si>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</si>
  <si>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</si>
  <si>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</si>
  <si>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</si>
  <si>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</si>
  <si>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</si>
  <si>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</si>
  <si>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</si>
  <si>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</si>
  <si>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</si>
  <si>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</si>
  <si>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</si>
  <si>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</si>
  <si>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</si>
  <si>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426-1</t>
  </si>
  <si>
    <t>NON-HYPOVOLEMIC SODIUM DISORDERS</t>
  </si>
  <si>
    <t>426-2</t>
  </si>
  <si>
    <t>426-3</t>
  </si>
  <si>
    <t>426-4</t>
  </si>
  <si>
    <t>427-1</t>
  </si>
  <si>
    <t>THYROID DISORDERS</t>
  </si>
  <si>
    <t>427-2</t>
  </si>
  <si>
    <t>427-3</t>
  </si>
  <si>
    <t>427-4</t>
  </si>
  <si>
    <t>KIDNEY TRANSPLANT</t>
  </si>
  <si>
    <t>MAJOR BLADDER PROCEDURES</t>
  </si>
  <si>
    <t>KIDNEY &amp; URINARY TRACT PROCEDURES FOR MALIGNANCY</t>
  </si>
  <si>
    <t>KIDNEY &amp; URINARY TRACT PROCEDURES FOR NONMALIGNANCY</t>
  </si>
  <si>
    <t>RENAL DIALYSIS ACCESS DEVICE AND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</si>
  <si>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</si>
  <si>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</si>
  <si>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</si>
  <si>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</si>
  <si>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</si>
  <si>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</si>
  <si>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</si>
  <si>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</si>
  <si>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</si>
  <si>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469-1</t>
  </si>
  <si>
    <t>ACUTE KIDNEY INJURY</t>
  </si>
  <si>
    <t>469-2</t>
  </si>
  <si>
    <t>469-3</t>
  </si>
  <si>
    <t>469-4</t>
  </si>
  <si>
    <t>470-1</t>
  </si>
  <si>
    <t>CHRONIC KIDNEY DISEASE</t>
  </si>
  <si>
    <t>470-2</t>
  </si>
  <si>
    <t>470-3</t>
  </si>
  <si>
    <t>470-4</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</si>
  <si>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</si>
  <si>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</si>
  <si>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</si>
  <si>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</si>
  <si>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</si>
  <si>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</si>
  <si>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</si>
  <si>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</si>
  <si>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</si>
  <si>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</si>
  <si>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</si>
  <si>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</si>
  <si>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</si>
  <si>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</si>
  <si>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</si>
  <si>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</si>
  <si>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</si>
  <si>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</si>
  <si>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All_other_obstetric_services</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</si>
  <si>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</si>
  <si>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</si>
  <si>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</si>
  <si>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</si>
  <si>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</si>
  <si>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</si>
  <si>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</si>
  <si>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</si>
  <si>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</si>
  <si>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</si>
  <si>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</si>
  <si>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</si>
  <si>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t>
  </si>
  <si>
    <t>NEONATE, TRANSFERRED &lt; 5 DAYS OLD, BORN HERE</t>
  </si>
  <si>
    <t>NEONATE W ECMO</t>
  </si>
  <si>
    <t>NEONATE BWT &lt;1500G W MAJOR PROCEDURE</t>
  </si>
  <si>
    <t>NEONATE BWT &lt; 500G, OR BWT 500-999G &amp; GESTATIONAL AGE &lt;24 WKS, OR BWT 500-749G W MAJOR ANOMALY OR W/O LIFE SUSTAINING INTERVENTION</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</si>
  <si>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</si>
  <si>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</si>
  <si>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</si>
  <si>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</si>
  <si>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</si>
  <si>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</si>
  <si>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</si>
  <si>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</si>
  <si>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</si>
  <si>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</si>
  <si>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</si>
  <si>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</si>
  <si>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</si>
  <si>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</si>
  <si>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</si>
  <si>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</si>
  <si>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normal_newborn</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</si>
  <si>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</si>
  <si>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</si>
  <si>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</si>
  <si>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</si>
  <si>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</si>
  <si>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</si>
  <si>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</si>
  <si>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</si>
  <si>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</si>
  <si>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</si>
  <si>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</si>
  <si>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</si>
  <si>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</si>
  <si>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</si>
  <si>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</si>
  <si>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</si>
  <si>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</si>
  <si>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</si>
  <si>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</si>
  <si>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695-1</t>
  </si>
  <si>
    <t>CHEMOTHERAPY FOR ACUTE LEUKEMIA</t>
  </si>
  <si>
    <t>695-2</t>
  </si>
  <si>
    <t>695-3</t>
  </si>
  <si>
    <t>695-4</t>
  </si>
  <si>
    <t>696-1</t>
  </si>
  <si>
    <t>OTHER CHEMOTHERAPY</t>
  </si>
  <si>
    <t>696-2</t>
  </si>
  <si>
    <t>696-3</t>
  </si>
  <si>
    <t>696-4</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</si>
  <si>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</si>
  <si>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</si>
  <si>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</si>
  <si>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</si>
  <si>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</si>
  <si>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</si>
  <si>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</si>
  <si>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</si>
  <si>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MH_DRG_SOI_1</t>
  </si>
  <si>
    <t>MH_DRG_SOI_2</t>
  </si>
  <si>
    <t>MH_DRG_SOI_3</t>
  </si>
  <si>
    <t>MH_DRG_SOI_4</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</si>
  <si>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</si>
  <si>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</si>
  <si>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</si>
  <si>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</si>
  <si>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</si>
  <si>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</si>
  <si>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</si>
  <si>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</si>
  <si>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</si>
  <si>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</si>
  <si>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</si>
  <si>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</si>
  <si>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</si>
  <si>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</si>
  <si>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</si>
  <si>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</si>
  <si>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</si>
  <si>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</si>
  <si>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</si>
  <si>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</si>
  <si>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</si>
  <si>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</si>
  <si>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</si>
  <si>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</si>
  <si>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</si>
  <si>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</si>
  <si>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</si>
  <si>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</si>
  <si>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</si>
  <si>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</si>
  <si>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</si>
  <si>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</si>
  <si>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</si>
  <si>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</si>
  <si>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</si>
  <si>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</si>
  <si>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</si>
  <si>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ALLERGIC REACTIONS</t>
  </si>
  <si>
    <t>POISONING OF MEDICINAL AGENTS</t>
  </si>
  <si>
    <t>OTHER COMPLICATIONS OF TREATMENT</t>
  </si>
  <si>
    <t>OTHER INJURY, POISONING &amp; TOXIC EFFECT DIAGNOSES</t>
  </si>
  <si>
    <t>TOXIC EFFECTS OF NON-MEDICINAL SUBSTANCES</t>
  </si>
  <si>
    <t>817-1</t>
  </si>
  <si>
    <t>OVERDOSE</t>
  </si>
  <si>
    <t>817-2</t>
  </si>
  <si>
    <t>817-3</t>
  </si>
  <si>
    <t>817-4</t>
  </si>
  <si>
    <t>EXTENSIVE 3RD DEGREE BURNS W SKIN GRAFT</t>
  </si>
  <si>
    <t>BURNS</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</si>
  <si>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</si>
  <si>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</si>
  <si>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</si>
  <si>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</si>
  <si>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</si>
  <si>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rehab</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</si>
  <si>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</si>
  <si>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</si>
  <si>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</si>
  <si>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</si>
  <si>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</si>
  <si>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</si>
  <si>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</si>
  <si>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</si>
  <si>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</si>
  <si>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</si>
  <si>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</si>
  <si>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</si>
  <si>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</si>
  <si>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</si>
  <si>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</si>
  <si>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UNGROUPABLE</t>
  </si>
  <si>
    <t>DRG Avg. Rate:</t>
  </si>
  <si>
    <t>Adult Adjuster Type</t>
  </si>
  <si>
    <t>Pediatric Adjuster Type</t>
  </si>
  <si>
    <t>Other_Adult</t>
  </si>
  <si>
    <t>NORTH MEMORIAL HEALTH CARE</t>
  </si>
  <si>
    <t>ESSENTIA HLTH ST MARYS MEDICAL CNTR</t>
  </si>
  <si>
    <t>HENNEPIN COUNTY MEDICAL CENTER</t>
  </si>
  <si>
    <t>OLMSTED MEDICAL CENTER</t>
  </si>
  <si>
    <t>MAYO CLINIC HOSPITAL ROCHESTER</t>
  </si>
  <si>
    <t>NORTHFIELD HOSPITAL</t>
  </si>
  <si>
    <t>MAYO CLINIC HEALTH SYSTEM RED WING</t>
  </si>
  <si>
    <t>ESSENTIA HEALTH DULUTH</t>
  </si>
  <si>
    <t>CAMBRIDGE MEDICAL CENTER</t>
  </si>
  <si>
    <t>SANFORD WORTHINGTON MEDICAL CENTER</t>
  </si>
  <si>
    <t>DOUGLAS COUNTY HOSPITAL</t>
  </si>
  <si>
    <t>ST CLOUD HOSPITAL</t>
  </si>
  <si>
    <t>UNITED HOSPITAL</t>
  </si>
  <si>
    <t>FAIRVIEW UNIV MEDICAL CENTER MESABI</t>
  </si>
  <si>
    <t>MCHS ALBERT LEA &amp; AUSTIN</t>
  </si>
  <si>
    <t>WINONA HEALTH SERVICES</t>
  </si>
  <si>
    <t>ST LUKES HOSPITAL</t>
  </si>
  <si>
    <t>FAIRVIEW LAKES REGIONAL MEDICAL CTR</t>
  </si>
  <si>
    <t>LAKE REGION HEALTHCARE CORP</t>
  </si>
  <si>
    <t>PARK NICOLLET METHODIST HOSP</t>
  </si>
  <si>
    <t>RIDGEVIEW MEDICAL CENTER</t>
  </si>
  <si>
    <t>ABBOTT NORTHWESTERN HOSPITAL</t>
  </si>
  <si>
    <t>REGINA HOSPITAL</t>
  </si>
  <si>
    <t>HEALTHEAST ST JOSEPHS HOSPITAL</t>
  </si>
  <si>
    <t>GRAND ITASCA CLINIC &amp; HOSPITAL</t>
  </si>
  <si>
    <t>LAKEVIEW MEMORIAL HOSPITAL</t>
  </si>
  <si>
    <t>OWATONNA HOSPITAL</t>
  </si>
  <si>
    <t>DISTRICT ONE HOSPITAL</t>
  </si>
  <si>
    <t>ESSENTIA HEALTH-ST JOSEPHS MED CTR</t>
  </si>
  <si>
    <t>BUFFALO HOSPITAL</t>
  </si>
  <si>
    <t>FAIRVIEW SOUTHDALE HOSPITAL</t>
  </si>
  <si>
    <t>UNIVERSITY OF MINNESOTA MED CTR</t>
  </si>
  <si>
    <t>ESSENTIA HEALTH VIRGINIA</t>
  </si>
  <si>
    <t>RICE MEMORIAL HOSPITAL</t>
  </si>
  <si>
    <t>MAYO CLINIC HEALTH SYSTEM - MANKATO</t>
  </si>
  <si>
    <t>SANFORD BEMIDJI MEDICAL CENTER</t>
  </si>
  <si>
    <t>ST MARYS INNOVIS HEALTH</t>
  </si>
  <si>
    <t>ST FRANCIS REGIONAL MEDICAL CENTER</t>
  </si>
  <si>
    <t>REGIONS HOSPITAL</t>
  </si>
  <si>
    <t>MERCY HOSPITAL (COON RAPIDS)</t>
  </si>
  <si>
    <t>240132</t>
  </si>
  <si>
    <t>UNITY HOSPITAL</t>
  </si>
  <si>
    <t>FAIRVIEW NORTHLAND REGIONAL HOSP</t>
  </si>
  <si>
    <t>FAIRMONT MED CTR MAYO HEALTH SYSTEM</t>
  </si>
  <si>
    <t>HUTCHINSON COMMUNITY HOSPITAL</t>
  </si>
  <si>
    <t>PHILLIPS EYE INSTITUTE</t>
  </si>
  <si>
    <t>FAIRVIEW RIDGES HOSPITAL</t>
  </si>
  <si>
    <t>HEALTHEAST ST JOHNS HOSPITAL</t>
  </si>
  <si>
    <t>HEALTHEAST WOODWINDS HOSPITAL</t>
  </si>
  <si>
    <t>MAPLE GROVE HOSPITAL CORP</t>
  </si>
  <si>
    <t>GILLETTE CHILDRENS SPEC HOSP</t>
  </si>
  <si>
    <t>CHILDRENS HOSPITALS AND CLINICS</t>
  </si>
  <si>
    <t>SHRINERS HOSPITALS FOR CHILDREN</t>
  </si>
  <si>
    <t>PRAIRIECARE</t>
  </si>
  <si>
    <t>MAHNOMEN HEALTH CENTER</t>
  </si>
  <si>
    <t>LAKEWOOD HEALTH CENTER</t>
  </si>
  <si>
    <t>SANFORD WESTBROOK HOSPITAL</t>
  </si>
  <si>
    <t>SANFORD TRACY MEDICAL CENTER</t>
  </si>
  <si>
    <t>241304</t>
  </si>
  <si>
    <t>SANFORD WHEATON</t>
  </si>
  <si>
    <t>RIVERWOOD HEALTHCARE CENTER</t>
  </si>
  <si>
    <t>RENVILLE COUNTY HOSPITAL</t>
  </si>
  <si>
    <t>LAKE VIEW MEMORIAL HOSPITAL</t>
  </si>
  <si>
    <t>ESSENTIA HEALTH SANDSTONE</t>
  </si>
  <si>
    <t>RIDGEVIEW SIBLEY MEDICAL CENTER</t>
  </si>
  <si>
    <t>COOK HOSPITAL</t>
  </si>
  <si>
    <t>ESSENTIA HEALTH ADA</t>
  </si>
  <si>
    <t>JOHNSON MEMORIAL HOSPITAL</t>
  </si>
  <si>
    <t>SANFORD JACKSON MEDICAL CENTER</t>
  </si>
  <si>
    <t>BIGFORK VALLEY HOSPITAL</t>
  </si>
  <si>
    <t>NORTH SHORE HEALTH</t>
  </si>
  <si>
    <t>ELY BLOOMENSON COMMUNITY HOSPITAL</t>
  </si>
  <si>
    <t>MURRAY COUNTY MEMORIAL HOSPITAL</t>
  </si>
  <si>
    <t>RIVERVIEW HOSPITAL &amp; NSG HOME</t>
  </si>
  <si>
    <t>GRACEVILLE HEALTH CENTER</t>
  </si>
  <si>
    <t>FALLS MEMORIAL HOSPITAL</t>
  </si>
  <si>
    <t>MADELIA COMMUNITY HOSPITAL</t>
  </si>
  <si>
    <t>CHIPPEWA COUNTY-MONTEVIDEO HOSPITAL</t>
  </si>
  <si>
    <t>CENTRACARE HLTH SYSTEM LONG PRAIRIE</t>
  </si>
  <si>
    <t>SLEEPY EYE MEDICAL CENTER</t>
  </si>
  <si>
    <t>SANFORD BAGLEY MEDICAL CENTER</t>
  </si>
  <si>
    <t>LAKEWOOD HEALTH SYSTEM</t>
  </si>
  <si>
    <t>CENTRACARE HEALTH SYSTEM - MELROSE</t>
  </si>
  <si>
    <t>WINDOM AREA HOSPITAL</t>
  </si>
  <si>
    <t>MCHS - ST JAMES</t>
  </si>
  <si>
    <t>ST PETER COMMUNITY HOSPITAL</t>
  </si>
  <si>
    <t>ST ELIZABETHS MEDICAL CENTER</t>
  </si>
  <si>
    <t>KITTSON MEMORIAL HOSPITAL</t>
  </si>
  <si>
    <t>NORTH VALLEY HEALTH CENTER</t>
  </si>
  <si>
    <t>NAKE CITY MED CTR MAYO HEALTH SYS</t>
  </si>
  <si>
    <t>241339</t>
  </si>
  <si>
    <t>HENDRICKS COMMUNITY HOSPITAL</t>
  </si>
  <si>
    <t>ESSENTIA HEALTH NORTHERN PINES</t>
  </si>
  <si>
    <t>APPLETON MUNICIPAL HOSPITAL</t>
  </si>
  <si>
    <t>ORTONVILLE MUNICIPAL HOSPITAL</t>
  </si>
  <si>
    <t>GRANITE FALLS MUNICIPAL HOSPITAL</t>
  </si>
  <si>
    <t>LIFECARE MEDICAL CENTER</t>
  </si>
  <si>
    <t>MCHS - WASECA MEDICAL CENTER</t>
  </si>
  <si>
    <t>MCHS - CANNON FALLS</t>
  </si>
  <si>
    <t>SANFORD CANBY MEDICAL CENTER</t>
  </si>
  <si>
    <t>AVERA TYLER HOSPITAL</t>
  </si>
  <si>
    <t>CENTRACARE HEALTH-PAYNESVILLE HOSP</t>
  </si>
  <si>
    <t>MERCY HOSPITAL &amp; HEALTH CARE CENTER</t>
  </si>
  <si>
    <t>REDWOOD AREA HOSPITAL</t>
  </si>
  <si>
    <t>MCHS - SPRINGFIELD</t>
  </si>
  <si>
    <t>CUYUNA REGIONAL MEDICAL CENTER</t>
  </si>
  <si>
    <t>TRI COUNTY HOSPITAL</t>
  </si>
  <si>
    <t>GLENCOE REGIONAL HEALTH SERVICES</t>
  </si>
  <si>
    <t>MILLE LACS HEALTH SYSTEM</t>
  </si>
  <si>
    <t>ESSENTIA HEALTH FOSSTON</t>
  </si>
  <si>
    <t>AVERA MARSHALL REG MED CENTER</t>
  </si>
  <si>
    <t>DEER RIVER HEALTHCARE CENTER</t>
  </si>
  <si>
    <t>MAYO CLINIC HLTH SYSTEM NEW PRAGUE</t>
  </si>
  <si>
    <t>CENTRACARE HEALTH MONTICELLO HOSP</t>
  </si>
  <si>
    <t>STEVENS COMMUNITY MEDICAL CENTER</t>
  </si>
  <si>
    <t>COMMUNITY MEMORIAL HOSPITAL</t>
  </si>
  <si>
    <t>SWIFT COUNTY BENSON HOSPITAL</t>
  </si>
  <si>
    <t>MEEKER COUNTY MEMORIAL HOSPITAL</t>
  </si>
  <si>
    <t>FIRSTLIGHT HEALTH SYSTEM</t>
  </si>
  <si>
    <t>CENTRACARE HLTH SYSTEM SAUK CENTRE</t>
  </si>
  <si>
    <t>BLUE EARTH - UNITED HOSPITAL DISTRICT</t>
  </si>
  <si>
    <t>ST GABRIELS HOSPITAL</t>
  </si>
  <si>
    <t>SANFORD HOSPITAL</t>
  </si>
  <si>
    <t>MADISON HOSPITAL</t>
  </si>
  <si>
    <t>PERHAM HEALTH</t>
  </si>
  <si>
    <t>PIPESTONE COUNTY MEDICAL CENTER</t>
  </si>
  <si>
    <t>241375</t>
  </si>
  <si>
    <t>MINNESOTA VALLEY HEALTH CENTER INC</t>
  </si>
  <si>
    <t>GLACIAL RIDGE HOSPITAL</t>
  </si>
  <si>
    <t>ST FRANCIS HEALTHCARE CAMPUS</t>
  </si>
  <si>
    <t>NEW ULM MEDICAL CENTER</t>
  </si>
  <si>
    <t>PRAIRIE RIDGE HOSPITAL &amp; HLTH SVCS</t>
  </si>
  <si>
    <t>ST JOSEPHS AREA HEALTH SERVICES</t>
  </si>
  <si>
    <t>SANFORD THIEF RIVER FALLS</t>
  </si>
  <si>
    <t>SANFORD MEDICAL CENTER FARGO</t>
  </si>
  <si>
    <t>ALTRU HOSPITAL</t>
  </si>
  <si>
    <t>ESSENTIA HEALTH 32ND AVENUE CLINIC</t>
  </si>
  <si>
    <t>PRAIRIE ST JOHNS LLC</t>
  </si>
  <si>
    <t>RED RIVER BEHAVIORAL HEALTH SYSTEM</t>
  </si>
  <si>
    <t>AVERA MCKENNAN HOSP &amp; UNIV HLTH CTR</t>
  </si>
  <si>
    <t>SANFORD USD MEDICAL CENTER</t>
  </si>
  <si>
    <t>SIOUX FALLS SURGICAL HOSPITAL LLP</t>
  </si>
  <si>
    <t>AVERA HEART HOSP OF SOUTH DAKOTA</t>
  </si>
  <si>
    <t>FRANCISCAN SKEMP MEDICAL CENTER INC</t>
  </si>
  <si>
    <t>GUNDERSEN LUTHERAN MEDICAL CENTER</t>
  </si>
  <si>
    <t>521329</t>
  </si>
  <si>
    <t>HUDSON HOSPITAL &amp; CLINICS</t>
  </si>
  <si>
    <t>521337</t>
  </si>
  <si>
    <t>ST CROIX REGIONAL MEDICAL CENTER</t>
  </si>
  <si>
    <t>WESTFIELDS HOSPITAL INC</t>
  </si>
  <si>
    <t>RIVER FALLS AREA HOSPITAL</t>
  </si>
  <si>
    <t>Base APR-DRG</t>
  </si>
  <si>
    <t>Rate Adjustment</t>
  </si>
  <si>
    <r>
      <t>This spreadsheet includes data obtained through the use of proprietary computer software created, owned and licensed by the 3M Company. All copyrights in and to the 3M</t>
    </r>
    <r>
      <rPr>
        <b/>
        <i/>
        <vertAlign val="superscript"/>
        <sz val="10"/>
        <color indexed="8"/>
        <rFont val="Arial"/>
        <family val="2"/>
      </rPr>
      <t>TM</t>
    </r>
    <r>
      <rPr>
        <b/>
        <i/>
        <sz val="10"/>
        <color indexed="8"/>
        <rFont val="Arial"/>
        <family val="2"/>
      </rPr>
      <t xml:space="preserve"> Software are owned by 3M.  All rights reserved.</t>
    </r>
  </si>
  <si>
    <t>955-0</t>
  </si>
  <si>
    <t>956-0</t>
  </si>
  <si>
    <t>Robbinsdale</t>
  </si>
  <si>
    <t>Duluth</t>
  </si>
  <si>
    <t>Minneapolis</t>
  </si>
  <si>
    <t>Rochester</t>
  </si>
  <si>
    <t>Northfield</t>
  </si>
  <si>
    <t>Red Wing</t>
  </si>
  <si>
    <t>Cambridge</t>
  </si>
  <si>
    <t>Worthington</t>
  </si>
  <si>
    <t>Alexandria</t>
  </si>
  <si>
    <t>St. Cloud</t>
  </si>
  <si>
    <t>St. Paul</t>
  </si>
  <si>
    <t>Hibbing</t>
  </si>
  <si>
    <t>Albert Lea</t>
  </si>
  <si>
    <t>Winona</t>
  </si>
  <si>
    <t>Wyoming</t>
  </si>
  <si>
    <t>Fergus Falls</t>
  </si>
  <si>
    <t>St. Louis Park</t>
  </si>
  <si>
    <t>Waconia</t>
  </si>
  <si>
    <t>Hastings</t>
  </si>
  <si>
    <t>Grand Rapids</t>
  </si>
  <si>
    <t>Stillwater</t>
  </si>
  <si>
    <t>Owatonna</t>
  </si>
  <si>
    <t>Faribault</t>
  </si>
  <si>
    <t>Brainerd</t>
  </si>
  <si>
    <t>Buffalo</t>
  </si>
  <si>
    <t>Virginia</t>
  </si>
  <si>
    <t>Willmar</t>
  </si>
  <si>
    <t>Mankato</t>
  </si>
  <si>
    <t>Bemidji</t>
  </si>
  <si>
    <t>Detroit Lakes</t>
  </si>
  <si>
    <t>Shakopee</t>
  </si>
  <si>
    <t>Coon Rapids</t>
  </si>
  <si>
    <t>Princeton</t>
  </si>
  <si>
    <t>Fairmont</t>
  </si>
  <si>
    <t>Hutchinson</t>
  </si>
  <si>
    <t>Burnsville</t>
  </si>
  <si>
    <t>Maplewood</t>
  </si>
  <si>
    <t>Woodbury</t>
  </si>
  <si>
    <t>Maple Grove</t>
  </si>
  <si>
    <t>Minneapolis/ St. Paul</t>
  </si>
  <si>
    <t>Fargo</t>
  </si>
  <si>
    <t>Grand Forks</t>
  </si>
  <si>
    <t>Sioux Falls</t>
  </si>
  <si>
    <t>LaCrosse</t>
  </si>
  <si>
    <t>Mahnomen</t>
  </si>
  <si>
    <t>Baudette</t>
  </si>
  <si>
    <t>Westbrook</t>
  </si>
  <si>
    <t>Tracy</t>
  </si>
  <si>
    <t>Aitkin</t>
  </si>
  <si>
    <t>Olivia</t>
  </si>
  <si>
    <t>Two Harbors</t>
  </si>
  <si>
    <t>Sandstone</t>
  </si>
  <si>
    <t>Arlington</t>
  </si>
  <si>
    <t>Cook</t>
  </si>
  <si>
    <t>Ada</t>
  </si>
  <si>
    <t>Dawson</t>
  </si>
  <si>
    <t>Jackson</t>
  </si>
  <si>
    <t>Big Fork</t>
  </si>
  <si>
    <t>Grand Marais</t>
  </si>
  <si>
    <t>Ely</t>
  </si>
  <si>
    <t>Slayton</t>
  </si>
  <si>
    <t>Crookston</t>
  </si>
  <si>
    <t>Graceville</t>
  </si>
  <si>
    <t>International Falls</t>
  </si>
  <si>
    <t>Madelia</t>
  </si>
  <si>
    <t>Montevideo</t>
  </si>
  <si>
    <t>Long Prairie</t>
  </si>
  <si>
    <t>Sleepy Eye</t>
  </si>
  <si>
    <t>Bagley</t>
  </si>
  <si>
    <t>Staples</t>
  </si>
  <si>
    <t>Melrose</t>
  </si>
  <si>
    <t>Windom</t>
  </si>
  <si>
    <t>St. James</t>
  </si>
  <si>
    <t>St. Peter</t>
  </si>
  <si>
    <t>Wabasha</t>
  </si>
  <si>
    <t>Hallock</t>
  </si>
  <si>
    <t>Warren</t>
  </si>
  <si>
    <t>Lake City</t>
  </si>
  <si>
    <t>Aurora</t>
  </si>
  <si>
    <t>Appleton</t>
  </si>
  <si>
    <t>Ortonville</t>
  </si>
  <si>
    <t>Granite Falls</t>
  </si>
  <si>
    <t>Roseau</t>
  </si>
  <si>
    <t>Waseca</t>
  </si>
  <si>
    <t>Cannon Falls</t>
  </si>
  <si>
    <t>Canby</t>
  </si>
  <si>
    <t>Tyler</t>
  </si>
  <si>
    <t>Paynesville</t>
  </si>
  <si>
    <t>Moose Lake</t>
  </si>
  <si>
    <t>Redwood Falls</t>
  </si>
  <si>
    <t>Springfield</t>
  </si>
  <si>
    <t>Crosby</t>
  </si>
  <si>
    <t>Wadena</t>
  </si>
  <si>
    <t>Glencoe</t>
  </si>
  <si>
    <t>Onamia</t>
  </si>
  <si>
    <t>Fosston</t>
  </si>
  <si>
    <t>Marshall</t>
  </si>
  <si>
    <t>Deer River</t>
  </si>
  <si>
    <t>New Prague</t>
  </si>
  <si>
    <t>Monticello</t>
  </si>
  <si>
    <t>Morris</t>
  </si>
  <si>
    <t>Cloquet</t>
  </si>
  <si>
    <t>Benson</t>
  </si>
  <si>
    <t>Litchfield</t>
  </si>
  <si>
    <t>Mora</t>
  </si>
  <si>
    <t>Sauk Centre</t>
  </si>
  <si>
    <t>Blue Earth</t>
  </si>
  <si>
    <t>Little Falls</t>
  </si>
  <si>
    <t>Luverne</t>
  </si>
  <si>
    <t>Madison</t>
  </si>
  <si>
    <t>Perham</t>
  </si>
  <si>
    <t>Pipestone</t>
  </si>
  <si>
    <t>Glenwood</t>
  </si>
  <si>
    <t>Breckenridge</t>
  </si>
  <si>
    <t>New Ulm</t>
  </si>
  <si>
    <t>Elbow Lake</t>
  </si>
  <si>
    <t>Park Rapids</t>
  </si>
  <si>
    <t>Thief River Falls</t>
  </si>
  <si>
    <t>River Falls</t>
  </si>
  <si>
    <t>New Richmond</t>
  </si>
  <si>
    <t>Hudson</t>
  </si>
  <si>
    <t>Fridley</t>
  </si>
  <si>
    <t>Wheaton</t>
  </si>
  <si>
    <t>Hendricks</t>
  </si>
  <si>
    <t>Le Sueur</t>
  </si>
  <si>
    <t>ESSENTIA HLTH ST MARYS HOSP-SUPERIOR</t>
  </si>
  <si>
    <t>Superior</t>
  </si>
  <si>
    <t>St. Croix Falls</t>
  </si>
  <si>
    <t>1. Average length of stay and casemix relative values were calculated by 3M Health Information Systems for APR-DRG Version 36 which was released on 10/1/2018.</t>
  </si>
  <si>
    <t>2. Average length of stay are the trimmed arithmetic values.</t>
  </si>
  <si>
    <t>DRG Values Including Policy Adjusters for Non-Metro, Freestanding Childrens and All Other Providers</t>
  </si>
  <si>
    <t>Effective 7/1/2019</t>
  </si>
  <si>
    <t>Reimbursement from another payer (Third Party Liability)</t>
  </si>
  <si>
    <t>Pre-Transfer DRG Base Payment</t>
  </si>
  <si>
    <t>Statewide Standardized DRG Base Rate</t>
  </si>
  <si>
    <t>IF E45="Yes" then ((E38*E25)/E26)*(E12+1), else "N/A"</t>
  </si>
  <si>
    <t>If paying per diem, then E40 * E12 , Else 0</t>
  </si>
  <si>
    <t>IF E33="Per Diem" then "N/A", else IF wage index &gt; 1, 0.683 else 0.620</t>
  </si>
  <si>
    <t>IF E33="Per Diem" then "N/A", else E38*E25</t>
  </si>
  <si>
    <t>IF E33="Per Diem" then "No", else E13</t>
  </si>
  <si>
    <t>IF E33="Per Diem" then "N/A", else IF E11 = "Yes" and E9=E10 then $20, else 0</t>
  </si>
  <si>
    <t>IF E33="Per Diem" then "N/A", else (DRG base rate*E37*E36)+(DRG base rate*(1-E37))</t>
  </si>
  <si>
    <t>IF E33="Per Diem" then "N/A", else E48*E30</t>
  </si>
  <si>
    <t>IF E33="Per Diem" then "N/A", else If E45="Yes", then Lessor of E43 and E46, else E43</t>
  </si>
  <si>
    <t>IF E33="Per Diem" then "N/A", else E49+E19</t>
  </si>
  <si>
    <t>IF E33="Per Diem" then "N/A", else E8 * E35</t>
  </si>
  <si>
    <t>IF E33="Per Diem" then "N/A", else IF (E52-E49) &lt; E19 Then "No" Else "Yes"</t>
  </si>
  <si>
    <t>IF E53= "Yes" Then (E52 - E51) * E20, Else 0</t>
  </si>
  <si>
    <t>IF E33="Per Diem" then E41, else E49+E54</t>
  </si>
  <si>
    <t>IF E33="Per Diem" then E56, else E56 * (1 + E34)</t>
  </si>
  <si>
    <t>IF E33="Per Diem" then E57, else E57+E58</t>
  </si>
  <si>
    <t>IF E57&gt;E8, Then Yes, Else No</t>
  </si>
  <si>
    <t>If E60 = "Yes", Then E8, Else E59</t>
  </si>
  <si>
    <t>E61 + E62</t>
  </si>
  <si>
    <t>Final allowed less TPL (IF E17&gt;=E61 Then 0, else E63-E17). Does not consider copay or spenddown.</t>
  </si>
  <si>
    <t xml:space="preserve">Marginal cost percentage </t>
  </si>
  <si>
    <t>Look up from DRG table depending on Provider Type and Recipient Age</t>
  </si>
  <si>
    <t>IF E17&gt;=E61 or OOS provider then $0, Else IF Admit Date &gt; 12/31/2019 (E61-E17) * 0.018, Else (E61-E17) * 0.02</t>
  </si>
  <si>
    <t>Targeted policy adjustors applied to specific claims for the purpose of increasing or decreasing payment. They can be applied to individual claims in the form of a multiplier, or through other unique payment calculation parameters.</t>
  </si>
  <si>
    <t>This value is zero if the TPL payment (E17) is greater than the payment with charge cap applied (E60). Otherwise provider tax payment is equal to (E60-E17) x 0.02 or 0.018 (provider tax percentage).  Starting on January 1, 2020 the Minnesota provider tax percentage is reduced to 1.8 percent.</t>
  </si>
  <si>
    <t>Four digit APR-DRG version 36 classification, consisting of a 3-digit base APR-DRG code followed by a 1-digit severity of illness. A hyphen should be entered between the base APR-DRG and the severity of illness.</t>
  </si>
  <si>
    <t>CAH Average Rate:</t>
  </si>
  <si>
    <t>In State Medicare ID</t>
  </si>
  <si>
    <t>Average Rates for OOS non LTA Providers</t>
  </si>
  <si>
    <t>Provider Medicare ID</t>
  </si>
  <si>
    <t>No</t>
  </si>
  <si>
    <t>Provider Medicare</t>
  </si>
  <si>
    <t>Six digit national provider identifier for health care providers that participate in the Minnesota Medicaid program. Out of state non-LTA CAH providers can enter a Medicare ID of 888888 and out of state non-LTA non-CAH providers can enter 999999.</t>
  </si>
  <si>
    <t>If the hospital is participating in the Minnesota Medicaid program, and you have its Medicare number then the rate information for that hospital will be in the worksheet called "Provider Reference". Values in this section are retrieved from the worksheet based on the Medicare ID entered in cell E15.</t>
  </si>
  <si>
    <t>COS 001 - Acute</t>
  </si>
  <si>
    <t>Calculator Version: December 18, 2019</t>
  </si>
  <si>
    <t>SANFORD THEIF RIVER BEHAVIOAL HEALTH</t>
  </si>
  <si>
    <t>244018</t>
  </si>
  <si>
    <t>999999</t>
  </si>
  <si>
    <t>This the date of birth indicated on the claims. This field is used when calculating the newborn addon amount.</t>
  </si>
  <si>
    <t xml:space="preserve">This spreadsheet is designed to enable interested parties to predict payment under an APR-DRG payment method for inpatient fee-for-service stays covered by Minnesota Medicaid. This calculator spreadsheet is intended to be helpful to users, but it cannot capture all the editing and pricing complexity of the Minnesota  Billing System. If there is ever a difference in payment amounts calculated through this spreadsheet versus the Minnesota Medicaid Billing System, the Minnesota Medicaid Billing System is correct.  </t>
  </si>
  <si>
    <t xml:space="preserve">   1/17/2020: Final version provided to Minnesota Department of Human Services (DHS).</t>
  </si>
  <si>
    <t>This Diagnosis-related group (DRG) pricing calculator spreadsheet was prepared by Navigant Healthcare, a consultant for the Minnesota Department of Human Services (DHS). The basic format of the DRG calculator was copied from a similar product created by Xerox State Healthcare and was modified by Navigant Healthcare.</t>
  </si>
  <si>
    <t>Category of Service (COS)</t>
  </si>
  <si>
    <t>Federal Fiscal Year (FFY) 2019 Wage Index</t>
  </si>
  <si>
    <t>DHS Adjustment</t>
  </si>
  <si>
    <t>The "Cover" worksheet contains an introduction to the Diagnosis Related Group (DRG) Calculator and includes a history of changes made to the Calculator.</t>
  </si>
  <si>
    <t>Third Party Liability (TPL) Payment</t>
  </si>
  <si>
    <t>Oper CCR FFY19</t>
  </si>
  <si>
    <t>Cap CCR  FFY19</t>
  </si>
  <si>
    <t>This Calculator is intended to mimic the actual DRG pricing calculations within the Minnesota Medicaid Billing System, Minnesota Medicaid Billing Systems rates effective 7/1/2019. However, if there is ever a difference in payment amounts calculated through this spreadsheet versus the Minnesota Medicaid Billing System, the Minnesota Medicaid Billng System is correct.</t>
  </si>
  <si>
    <t>* Severity of illness (SOI)</t>
  </si>
  <si>
    <t xml:space="preserve"> (SOI)* </t>
  </si>
  <si>
    <t>Agg Cost-to-charge (CCR) Ratio FFY19</t>
  </si>
  <si>
    <t>Critical Access Hospital (CAH) Provider</t>
  </si>
  <si>
    <t>COS*</t>
  </si>
  <si>
    <t>*Category of Service (COS)</t>
  </si>
  <si>
    <r>
      <rPr>
        <b/>
        <sz val="10"/>
        <color theme="6" tint="-0.249977111117893"/>
        <rFont val="Arial"/>
        <family val="2"/>
      </rPr>
      <t>Only the fields highlighted in green need to be populated by the user.</t>
    </r>
    <r>
      <rPr>
        <sz val="10"/>
        <rFont val="Arial"/>
        <family val="2"/>
      </rPr>
      <t xml:space="preserve"> When that is done, the Calculator will retrieve applicable data elements for the DRG code and for the provider, then calculate the Medicaid allowed amount for the hospital stay.  The final allowed amount is displayed on Line 63. Line 64 will show a final payment amount net of any third-party payment amounts when applicable. </t>
    </r>
  </si>
  <si>
    <t>E64</t>
  </si>
  <si>
    <t>Out of State (OOS) Provider *</t>
  </si>
  <si>
    <t xml:space="preserve">*Out of State Provider </t>
  </si>
  <si>
    <t xml:space="preserve">The spreadsheet allows calculation of payment for a single claim with the input of only a few data elements. One of those data elements is the All patient Refined Diagnosis Related Group  APR-DRG. The APR-DRG  for the hospital stay must be determined outside of this calculator and entered as a data element by the user. For more information on APR-DRGs, contact 3M Health Information Systems, which developed and maintains the software.  </t>
  </si>
  <si>
    <t>E19-E22</t>
  </si>
  <si>
    <t>E24-E26</t>
  </si>
  <si>
    <t>E28-E30</t>
  </si>
  <si>
    <t>E33-E38</t>
  </si>
  <si>
    <t>E40-E41</t>
  </si>
  <si>
    <t>E45-E46</t>
  </si>
  <si>
    <t>E48-E49</t>
  </si>
  <si>
    <t>E51-E54</t>
  </si>
  <si>
    <t>E56</t>
  </si>
  <si>
    <t>E62</t>
  </si>
  <si>
    <t>This is the Critial Access Hospital (CAH) cost based Per Diem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</si>
</sst>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_);\(#,##0.0000\)"/>
    <numFmt numFmtId="170" formatCode="_(* #,##0.000_);_(* \(#,##0.000\);_(* &quot;-&quot;??_);_(@_)"/>
    <numFmt numFmtId="171" formatCode="0.0000"/>
    <numFmt numFmtId="172" formatCode="###,###,###,##0"/>
    <numFmt numFmtId="173" formatCode="_(* #,##0.0000_);_(* \(#,##0.0000\);_(* &quot;-&quot;????_);_(@_)"/>
    <numFmt numFmtId="174" formatCode="_(* #,##0.000_);_(* \(#,##0.000\);_(* &quot;-&quot;???_);_(@_)"/>
    <numFmt numFmtId="175" formatCode="0.0%"/>
  </numFmts>
  <fonts count="1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sz val="11"/>
      <color indexed="8"/>
      <name val="Palatino Linotype"/>
      <family val="2"/>
    </font>
    <font>
      <sz val="10"/>
      <color indexed="8"/>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sz val="8"/>
      <color theme="1"/>
      <name val="Arial"/>
      <family val="2"/>
    </font>
    <font>
      <sz val="8"/>
      <color indexed="8"/>
      <name val="Arial"/>
      <family val="2"/>
    </font>
    <font>
      <sz val="8"/>
      <color theme="0"/>
      <name val="Arial"/>
      <family val="2"/>
    </font>
    <font>
      <sz val="8"/>
      <color indexed="9"/>
      <name val="Arial"/>
      <family val="2"/>
    </font>
    <font>
      <sz val="8"/>
      <color rgb="FF9C0006"/>
      <name val="Arial"/>
      <family val="2"/>
    </font>
    <font>
      <sz val="8"/>
      <color indexed="20"/>
      <name val="Arial"/>
      <family val="2"/>
    </font>
    <font>
      <b/>
      <sz val="8"/>
      <color rgb="FFFA7D00"/>
      <name val="Arial"/>
      <family val="2"/>
    </font>
    <font>
      <b/>
      <sz val="8"/>
      <color indexed="52"/>
      <name val="Arial"/>
      <family val="2"/>
    </font>
    <font>
      <b/>
      <sz val="8"/>
      <color theme="0"/>
      <name val="Arial"/>
      <family val="2"/>
    </font>
    <font>
      <b/>
      <sz val="8"/>
      <color indexed="9"/>
      <name val="Arial"/>
      <family val="2"/>
    </font>
    <font>
      <sz val="8"/>
      <name val="Arial"/>
      <family val="2"/>
    </font>
    <font>
      <sz val="10"/>
      <color theme="1"/>
      <name val="Palatino Linotype"/>
      <family val="2"/>
    </font>
    <font>
      <sz val="10"/>
      <name val="Palatino Linotype"/>
      <family val="1"/>
    </font>
    <font>
      <sz val="10"/>
      <color theme="1"/>
      <name val="Times New Roman"/>
      <family val="2"/>
    </font>
    <font>
      <sz val="9"/>
      <color theme="1"/>
      <name val="Palatino Linotype"/>
      <family val="2"/>
    </font>
    <font>
      <sz val="10"/>
      <name val="Helv"/>
    </font>
    <font>
      <sz val="10"/>
      <name val="Arial "/>
    </font>
    <font>
      <sz val="10"/>
      <name val="System"/>
      <family val="2"/>
    </font>
    <font>
      <i/>
      <sz val="8"/>
      <color rgb="FF7F7F7F"/>
      <name val="Arial"/>
      <family val="2"/>
    </font>
    <font>
      <i/>
      <sz val="8"/>
      <color indexed="23"/>
      <name val="Arial"/>
      <family val="2"/>
    </font>
    <font>
      <sz val="8"/>
      <color rgb="FF006100"/>
      <name val="Arial"/>
      <family val="2"/>
    </font>
    <font>
      <sz val="8"/>
      <color indexed="17"/>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indexed="62"/>
      <name val="Arial"/>
      <family val="2"/>
    </font>
    <font>
      <sz val="8"/>
      <color rgb="FFFA7D00"/>
      <name val="Arial"/>
      <family val="2"/>
    </font>
    <font>
      <sz val="8"/>
      <color indexed="52"/>
      <name val="Arial"/>
      <family val="2"/>
    </font>
    <font>
      <sz val="8"/>
      <color rgb="FF9C6500"/>
      <name val="Arial"/>
      <family val="2"/>
    </font>
    <font>
      <sz val="8"/>
      <color indexed="60"/>
      <name val="Arial"/>
      <family val="2"/>
    </font>
    <font>
      <sz val="11"/>
      <color theme="1"/>
      <name val="Times New Roman"/>
      <family val="1"/>
    </font>
    <font>
      <sz val="10"/>
      <name val="Courier"/>
      <family val="3"/>
    </font>
    <font>
      <sz val="12"/>
      <name val="Times New Roman"/>
      <family val="1"/>
    </font>
    <font>
      <sz val="12"/>
      <name val="Arial"/>
      <family val="2"/>
    </font>
    <font>
      <b/>
      <sz val="8"/>
      <color rgb="FF3F3F3F"/>
      <name val="Arial"/>
      <family val="2"/>
    </font>
    <font>
      <b/>
      <sz val="8"/>
      <color indexed="63"/>
      <name val="Arial"/>
      <family val="2"/>
    </font>
    <font>
      <b/>
      <sz val="8"/>
      <color theme="1"/>
      <name val="Arial"/>
      <family val="2"/>
    </font>
    <font>
      <b/>
      <sz val="8"/>
      <color indexed="8"/>
      <name val="Arial"/>
      <family val="2"/>
    </font>
    <font>
      <sz val="8"/>
      <color rgb="FFFF0000"/>
      <name val="Arial"/>
      <family val="2"/>
    </font>
    <font>
      <sz val="8"/>
      <color indexed="10"/>
      <name val="Arial"/>
      <family val="2"/>
    </font>
    <font>
      <b/>
      <sz val="11"/>
      <color theme="1"/>
      <name val="Arial"/>
      <family val="2"/>
    </font>
    <font>
      <sz val="11"/>
      <name val="Arial"/>
      <family val="2"/>
    </font>
    <font>
      <b/>
      <sz val="20"/>
      <color indexed="9"/>
      <name val="Arial"/>
      <family val="2"/>
    </font>
    <font>
      <b/>
      <sz val="12"/>
      <color indexed="9"/>
      <name val="Arial"/>
      <family val="2"/>
    </font>
    <font>
      <b/>
      <sz val="10"/>
      <name val="Arial"/>
      <family val="2"/>
    </font>
    <font>
      <b/>
      <sz val="10"/>
      <color theme="6" tint="-0.249977111117893"/>
      <name val="Arial"/>
      <family val="2"/>
    </font>
    <font>
      <b/>
      <sz val="10"/>
      <color theme="3" tint="0.39997558519241921"/>
      <name val="Arial"/>
      <family val="2"/>
    </font>
    <font>
      <b/>
      <i/>
      <sz val="10"/>
      <color indexed="8"/>
      <name val="Arial"/>
      <family val="2"/>
    </font>
    <font>
      <b/>
      <i/>
      <vertAlign val="superscript"/>
      <sz val="10"/>
      <color indexed="8"/>
      <name val="Arial"/>
      <family val="2"/>
    </font>
    <font>
      <b/>
      <sz val="22"/>
      <color indexed="9"/>
      <name val="Arial"/>
      <family val="2"/>
    </font>
    <font>
      <b/>
      <sz val="11"/>
      <color theme="0"/>
      <name val="Arial"/>
      <family val="2"/>
    </font>
    <font>
      <b/>
      <i/>
      <sz val="11"/>
      <color rgb="FFFF0000"/>
      <name val="Arial"/>
      <family val="2"/>
    </font>
    <font>
      <b/>
      <i/>
      <sz val="11"/>
      <color theme="0"/>
      <name val="Arial"/>
      <family val="2"/>
    </font>
    <font>
      <b/>
      <i/>
      <sz val="11"/>
      <color theme="1"/>
      <name val="Arial"/>
      <family val="2"/>
    </font>
    <font>
      <sz val="11"/>
      <color theme="0"/>
      <name val="Arial"/>
      <family val="2"/>
    </font>
    <font>
      <b/>
      <sz val="11"/>
      <color indexed="9"/>
      <name val="Arial"/>
      <family val="2"/>
    </font>
    <font>
      <sz val="11"/>
      <color indexed="9"/>
      <name val="Arial"/>
      <family val="2"/>
    </font>
    <font>
      <b/>
      <sz val="11"/>
      <name val="Arial"/>
      <family val="2"/>
    </font>
    <font>
      <sz val="11"/>
      <color rgb="FFFF0000"/>
      <name val="Arial"/>
      <family val="2"/>
    </font>
    <font>
      <b/>
      <sz val="10"/>
      <color theme="0"/>
      <name val="Arial"/>
      <family val="2"/>
    </font>
  </fonts>
  <fills count="6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16365C"/>
        <bgColor indexed="64"/>
      </patternFill>
    </fill>
    <fill>
      <patternFill patternType="solid">
        <fgColor theme="4" tint="-0.499984740745262"/>
        <bgColor indexed="64"/>
      </patternFill>
    </fill>
  </fills>
  <borders count="73">
    <border>
      <left/>
      <right/>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auto="1"/>
      </left>
      <right style="thin">
        <color theme="0"/>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medium">
        <color indexed="64"/>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8178">
    <xf numFmtId="0" fontId="0" fillId="0" borderId="0"/>
    <xf numFmtId="43" fontId="9"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0" fontId="16" fillId="0" borderId="0"/>
    <xf numFmtId="0" fontId="11" fillId="0" borderId="0"/>
    <xf numFmtId="0" fontId="17"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22" fillId="0" borderId="0"/>
    <xf numFmtId="9" fontId="9" fillId="0" borderId="0" applyFont="0" applyFill="0" applyBorder="0" applyAlignment="0" applyProtection="0"/>
    <xf numFmtId="0" fontId="7" fillId="0" borderId="0"/>
    <xf numFmtId="0" fontId="43" fillId="39" borderId="0" applyNumberFormat="0" applyBorder="0" applyAlignment="0" applyProtection="0"/>
    <xf numFmtId="0" fontId="6" fillId="16" borderId="0" applyNumberFormat="0" applyBorder="0" applyAlignment="0" applyProtection="0"/>
    <xf numFmtId="0" fontId="43" fillId="39" borderId="0" applyNumberFormat="0" applyBorder="0" applyAlignment="0" applyProtection="0"/>
    <xf numFmtId="0" fontId="10" fillId="39" borderId="0" applyNumberFormat="0" applyBorder="0" applyAlignment="0" applyProtection="0"/>
    <xf numFmtId="0" fontId="43" fillId="40" borderId="0" applyNumberFormat="0" applyBorder="0" applyAlignment="0" applyProtection="0"/>
    <xf numFmtId="0" fontId="6" fillId="20" borderId="0" applyNumberFormat="0" applyBorder="0" applyAlignment="0" applyProtection="0"/>
    <xf numFmtId="0" fontId="43" fillId="40" borderId="0" applyNumberFormat="0" applyBorder="0" applyAlignment="0" applyProtection="0"/>
    <xf numFmtId="0" fontId="10" fillId="40" borderId="0" applyNumberFormat="0" applyBorder="0" applyAlignment="0" applyProtection="0"/>
    <xf numFmtId="0" fontId="43" fillId="41" borderId="0" applyNumberFormat="0" applyBorder="0" applyAlignment="0" applyProtection="0"/>
    <xf numFmtId="0" fontId="6" fillId="24" borderId="0" applyNumberFormat="0" applyBorder="0" applyAlignment="0" applyProtection="0"/>
    <xf numFmtId="0" fontId="43" fillId="41" borderId="0" applyNumberFormat="0" applyBorder="0" applyAlignment="0" applyProtection="0"/>
    <xf numFmtId="0" fontId="10" fillId="41" borderId="0" applyNumberFormat="0" applyBorder="0" applyAlignment="0" applyProtection="0"/>
    <xf numFmtId="0" fontId="43" fillId="42" borderId="0" applyNumberFormat="0" applyBorder="0" applyAlignment="0" applyProtection="0"/>
    <xf numFmtId="0" fontId="6" fillId="28"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6" fillId="28" borderId="0" applyNumberFormat="0" applyBorder="0" applyAlignment="0" applyProtection="0"/>
    <xf numFmtId="0" fontId="43" fillId="43" borderId="0" applyNumberFormat="0" applyBorder="0" applyAlignment="0" applyProtection="0"/>
    <xf numFmtId="0" fontId="6" fillId="32" borderId="0" applyNumberFormat="0" applyBorder="0" applyAlignment="0" applyProtection="0"/>
    <xf numFmtId="0" fontId="43" fillId="43" borderId="0" applyNumberFormat="0" applyBorder="0" applyAlignment="0" applyProtection="0"/>
    <xf numFmtId="0" fontId="10" fillId="43" borderId="0" applyNumberFormat="0" applyBorder="0" applyAlignment="0" applyProtection="0"/>
    <xf numFmtId="0" fontId="43" fillId="44" borderId="0" applyNumberFormat="0" applyBorder="0" applyAlignment="0" applyProtection="0"/>
    <xf numFmtId="0" fontId="6" fillId="36" borderId="0" applyNumberFormat="0" applyBorder="0" applyAlignment="0" applyProtection="0"/>
    <xf numFmtId="0" fontId="43" fillId="44" borderId="0" applyNumberFormat="0" applyBorder="0" applyAlignment="0" applyProtection="0"/>
    <xf numFmtId="0" fontId="10" fillId="44" borderId="0" applyNumberFormat="0" applyBorder="0" applyAlignment="0" applyProtection="0"/>
    <xf numFmtId="0" fontId="43" fillId="45" borderId="0" applyNumberFormat="0" applyBorder="0" applyAlignment="0" applyProtection="0"/>
    <xf numFmtId="0" fontId="6" fillId="17"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6" borderId="0" applyNumberFormat="0" applyBorder="0" applyAlignment="0" applyProtection="0"/>
    <xf numFmtId="0" fontId="6" fillId="21" borderId="0" applyNumberFormat="0" applyBorder="0" applyAlignment="0" applyProtection="0"/>
    <xf numFmtId="0" fontId="43" fillId="46" borderId="0" applyNumberFormat="0" applyBorder="0" applyAlignment="0" applyProtection="0"/>
    <xf numFmtId="0" fontId="10" fillId="46" borderId="0" applyNumberFormat="0" applyBorder="0" applyAlignment="0" applyProtection="0"/>
    <xf numFmtId="0" fontId="43" fillId="47" borderId="0" applyNumberFormat="0" applyBorder="0" applyAlignment="0" applyProtection="0"/>
    <xf numFmtId="0" fontId="6" fillId="25" borderId="0" applyNumberFormat="0" applyBorder="0" applyAlignment="0" applyProtection="0"/>
    <xf numFmtId="0" fontId="43" fillId="47" borderId="0" applyNumberFormat="0" applyBorder="0" applyAlignment="0" applyProtection="0"/>
    <xf numFmtId="0" fontId="10" fillId="47" borderId="0" applyNumberFormat="0" applyBorder="0" applyAlignment="0" applyProtection="0"/>
    <xf numFmtId="0" fontId="43" fillId="42" borderId="0" applyNumberFormat="0" applyBorder="0" applyAlignment="0" applyProtection="0"/>
    <xf numFmtId="0" fontId="6" fillId="29"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43" fillId="45" borderId="0" applyNumberFormat="0" applyBorder="0" applyAlignment="0" applyProtection="0"/>
    <xf numFmtId="0" fontId="6" fillId="33"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8" borderId="0" applyNumberFormat="0" applyBorder="0" applyAlignment="0" applyProtection="0"/>
    <xf numFmtId="0" fontId="6" fillId="37" borderId="0" applyNumberFormat="0" applyBorder="0" applyAlignment="0" applyProtection="0"/>
    <xf numFmtId="0" fontId="43" fillId="48" borderId="0" applyNumberFormat="0" applyBorder="0" applyAlignment="0" applyProtection="0"/>
    <xf numFmtId="0" fontId="10" fillId="48" borderId="0" applyNumberFormat="0" applyBorder="0" applyAlignment="0" applyProtection="0"/>
    <xf numFmtId="0" fontId="46" fillId="49" borderId="0" applyNumberFormat="0" applyBorder="0" applyAlignment="0" applyProtection="0"/>
    <xf numFmtId="0" fontId="38" fillId="1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46" fillId="46" borderId="0" applyNumberFormat="0" applyBorder="0" applyAlignment="0" applyProtection="0"/>
    <xf numFmtId="0" fontId="38" fillId="22" borderId="0" applyNumberFormat="0" applyBorder="0" applyAlignment="0" applyProtection="0"/>
    <xf numFmtId="0" fontId="46" fillId="46" borderId="0" applyNumberFormat="0" applyBorder="0" applyAlignment="0" applyProtection="0"/>
    <xf numFmtId="0" fontId="15" fillId="46" borderId="0" applyNumberFormat="0" applyBorder="0" applyAlignment="0" applyProtection="0"/>
    <xf numFmtId="0" fontId="46" fillId="47" borderId="0" applyNumberFormat="0" applyBorder="0" applyAlignment="0" applyProtection="0"/>
    <xf numFmtId="0" fontId="38" fillId="26" borderId="0" applyNumberFormat="0" applyBorder="0" applyAlignment="0" applyProtection="0"/>
    <xf numFmtId="0" fontId="46" fillId="47" borderId="0" applyNumberFormat="0" applyBorder="0" applyAlignment="0" applyProtection="0"/>
    <xf numFmtId="0" fontId="15" fillId="47" borderId="0" applyNumberFormat="0" applyBorder="0" applyAlignment="0" applyProtection="0"/>
    <xf numFmtId="0" fontId="46" fillId="50" borderId="0" applyNumberFormat="0" applyBorder="0" applyAlignment="0" applyProtection="0"/>
    <xf numFmtId="0" fontId="38" fillId="30"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46" fillId="51" borderId="0" applyNumberFormat="0" applyBorder="0" applyAlignment="0" applyProtection="0"/>
    <xf numFmtId="0" fontId="38" fillId="34"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2" borderId="0" applyNumberFormat="0" applyBorder="0" applyAlignment="0" applyProtection="0"/>
    <xf numFmtId="0" fontId="38" fillId="38" borderId="0" applyNumberFormat="0" applyBorder="0" applyAlignment="0" applyProtection="0"/>
    <xf numFmtId="0" fontId="46" fillId="52" borderId="0" applyNumberFormat="0" applyBorder="0" applyAlignment="0" applyProtection="0"/>
    <xf numFmtId="0" fontId="15" fillId="52" borderId="0" applyNumberFormat="0" applyBorder="0" applyAlignment="0" applyProtection="0"/>
    <xf numFmtId="0" fontId="46" fillId="53" borderId="0" applyNumberFormat="0" applyBorder="0" applyAlignment="0" applyProtection="0"/>
    <xf numFmtId="0" fontId="38" fillId="15" borderId="0" applyNumberFormat="0" applyBorder="0" applyAlignment="0" applyProtection="0"/>
    <xf numFmtId="0" fontId="46" fillId="53" borderId="0" applyNumberFormat="0" applyBorder="0" applyAlignment="0" applyProtection="0"/>
    <xf numFmtId="0" fontId="15" fillId="53" borderId="0" applyNumberFormat="0" applyBorder="0" applyAlignment="0" applyProtection="0"/>
    <xf numFmtId="0" fontId="46" fillId="54" borderId="0" applyNumberFormat="0" applyBorder="0" applyAlignment="0" applyProtection="0"/>
    <xf numFmtId="0" fontId="38" fillId="19" borderId="0" applyNumberFormat="0" applyBorder="0" applyAlignment="0" applyProtection="0"/>
    <xf numFmtId="0" fontId="46" fillId="54" borderId="0" applyNumberFormat="0" applyBorder="0" applyAlignment="0" applyProtection="0"/>
    <xf numFmtId="0" fontId="15" fillId="54" borderId="0" applyNumberFormat="0" applyBorder="0" applyAlignment="0" applyProtection="0"/>
    <xf numFmtId="0" fontId="46" fillId="55" borderId="0" applyNumberFormat="0" applyBorder="0" applyAlignment="0" applyProtection="0"/>
    <xf numFmtId="0" fontId="38" fillId="23" borderId="0" applyNumberFormat="0" applyBorder="0" applyAlignment="0" applyProtection="0"/>
    <xf numFmtId="0" fontId="46" fillId="55" borderId="0" applyNumberFormat="0" applyBorder="0" applyAlignment="0" applyProtection="0"/>
    <xf numFmtId="0" fontId="15" fillId="55" borderId="0" applyNumberFormat="0" applyBorder="0" applyAlignment="0" applyProtection="0"/>
    <xf numFmtId="0" fontId="46" fillId="50" borderId="0" applyNumberFormat="0" applyBorder="0" applyAlignment="0" applyProtection="0"/>
    <xf numFmtId="0" fontId="38" fillId="27"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38" fillId="27" borderId="0" applyNumberFormat="0" applyBorder="0" applyAlignment="0" applyProtection="0"/>
    <xf numFmtId="0" fontId="46" fillId="51" borderId="0" applyNumberFormat="0" applyBorder="0" applyAlignment="0" applyProtection="0"/>
    <xf numFmtId="0" fontId="38" fillId="31"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6" borderId="0" applyNumberFormat="0" applyBorder="0" applyAlignment="0" applyProtection="0"/>
    <xf numFmtId="0" fontId="38" fillId="35" borderId="0" applyNumberFormat="0" applyBorder="0" applyAlignment="0" applyProtection="0"/>
    <xf numFmtId="0" fontId="46" fillId="56" borderId="0" applyNumberFormat="0" applyBorder="0" applyAlignment="0" applyProtection="0"/>
    <xf numFmtId="0" fontId="15" fillId="56" borderId="0" applyNumberFormat="0" applyBorder="0" applyAlignment="0" applyProtection="0"/>
    <xf numFmtId="0" fontId="47" fillId="40" borderId="0" applyNumberFormat="0" applyBorder="0" applyAlignment="0" applyProtection="0"/>
    <xf numFmtId="0" fontId="28" fillId="9" borderId="0" applyNumberFormat="0" applyBorder="0" applyAlignment="0" applyProtection="0"/>
    <xf numFmtId="0" fontId="47" fillId="40" borderId="0" applyNumberFormat="0" applyBorder="0" applyAlignment="0" applyProtection="0"/>
    <xf numFmtId="0" fontId="60" fillId="40" borderId="0" applyNumberFormat="0" applyBorder="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32" fillId="12" borderId="23"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49" fillId="58" borderId="30" applyNumberFormat="0" applyAlignment="0" applyProtection="0"/>
    <xf numFmtId="0" fontId="34" fillId="13" borderId="26" applyNumberFormat="0" applyAlignment="0" applyProtection="0"/>
    <xf numFmtId="0" fontId="49" fillId="58" borderId="30" applyNumberFormat="0" applyAlignment="0" applyProtection="0"/>
    <xf numFmtId="0" fontId="14" fillId="58" borderId="30" applyNumberFormat="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73" fillId="0" borderId="41">
      <alignment horizontal="left"/>
    </xf>
    <xf numFmtId="0" fontId="50" fillId="0" borderId="0" applyNumberFormat="0" applyFill="0" applyBorder="0" applyAlignment="0" applyProtection="0"/>
    <xf numFmtId="0" fontId="36"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51" fillId="41" borderId="0" applyNumberFormat="0" applyBorder="0" applyAlignment="0" applyProtection="0"/>
    <xf numFmtId="0" fontId="27" fillId="8" borderId="0" applyNumberFormat="0" applyBorder="0" applyAlignment="0" applyProtection="0"/>
    <xf numFmtId="0" fontId="51" fillId="41" borderId="0" applyNumberFormat="0" applyBorder="0" applyAlignment="0" applyProtection="0"/>
    <xf numFmtId="0" fontId="63" fillId="41" borderId="0" applyNumberFormat="0" applyBorder="0" applyAlignment="0" applyProtection="0"/>
    <xf numFmtId="0" fontId="52" fillId="0" borderId="31" applyNumberFormat="0" applyFill="0" applyAlignment="0" applyProtection="0"/>
    <xf numFmtId="0" fontId="24" fillId="0" borderId="20" applyNumberFormat="0" applyFill="0" applyAlignment="0" applyProtection="0"/>
    <xf numFmtId="0" fontId="52" fillId="0" borderId="31" applyNumberFormat="0" applyFill="0" applyAlignment="0" applyProtection="0"/>
    <xf numFmtId="0" fontId="64" fillId="0" borderId="31" applyNumberFormat="0" applyFill="0" applyAlignment="0" applyProtection="0"/>
    <xf numFmtId="0" fontId="53" fillId="0" borderId="32" applyNumberFormat="0" applyFill="0" applyAlignment="0" applyProtection="0"/>
    <xf numFmtId="0" fontId="25" fillId="0" borderId="21" applyNumberFormat="0" applyFill="0" applyAlignment="0" applyProtection="0"/>
    <xf numFmtId="0" fontId="53" fillId="0" borderId="32" applyNumberFormat="0" applyFill="0" applyAlignment="0" applyProtection="0"/>
    <xf numFmtId="0" fontId="65" fillId="0" borderId="32" applyNumberFormat="0" applyFill="0" applyAlignment="0" applyProtection="0"/>
    <xf numFmtId="0" fontId="54" fillId="0" borderId="33" applyNumberFormat="0" applyFill="0" applyAlignment="0" applyProtection="0"/>
    <xf numFmtId="0" fontId="26" fillId="0" borderId="22" applyNumberFormat="0" applyFill="0" applyAlignment="0" applyProtection="0"/>
    <xf numFmtId="0" fontId="54" fillId="0" borderId="33" applyNumberFormat="0" applyFill="0" applyAlignment="0" applyProtection="0"/>
    <xf numFmtId="0" fontId="66" fillId="0" borderId="33" applyNumberFormat="0" applyFill="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66"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30" fillId="11" borderId="23"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56" fillId="0" borderId="34" applyNumberFormat="0" applyFill="0" applyAlignment="0" applyProtection="0"/>
    <xf numFmtId="0" fontId="33" fillId="0" borderId="25" applyNumberFormat="0" applyFill="0" applyAlignment="0" applyProtection="0"/>
    <xf numFmtId="0" fontId="56" fillId="0" borderId="34" applyNumberFormat="0" applyFill="0" applyAlignment="0" applyProtection="0"/>
    <xf numFmtId="0" fontId="68" fillId="0" borderId="34" applyNumberFormat="0" applyFill="0" applyAlignment="0" applyProtection="0"/>
    <xf numFmtId="0" fontId="57" fillId="59" borderId="0" applyNumberFormat="0" applyBorder="0" applyAlignment="0" applyProtection="0"/>
    <xf numFmtId="0" fontId="29" fillId="10" borderId="0" applyNumberFormat="0" applyBorder="0" applyAlignment="0" applyProtection="0"/>
    <xf numFmtId="0" fontId="57" fillId="59" borderId="0" applyNumberFormat="0" applyBorder="0" applyAlignment="0" applyProtection="0"/>
    <xf numFmtId="0" fontId="69" fillId="5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43" fillId="0" borderId="0"/>
    <xf numFmtId="0" fontId="72" fillId="0" borderId="0"/>
    <xf numFmtId="0" fontId="72" fillId="0" borderId="0"/>
    <xf numFmtId="0" fontId="21" fillId="0" borderId="0"/>
    <xf numFmtId="0" fontId="9" fillId="0" borderId="0"/>
    <xf numFmtId="0" fontId="72" fillId="0" borderId="0"/>
    <xf numFmtId="0" fontId="9" fillId="0" borderId="0"/>
    <xf numFmtId="0" fontId="18" fillId="0" borderId="0"/>
    <xf numFmtId="0" fontId="6" fillId="0" borderId="0"/>
    <xf numFmtId="0" fontId="18" fillId="0" borderId="0"/>
    <xf numFmtId="0" fontId="6" fillId="0" borderId="0"/>
    <xf numFmtId="0" fontId="9" fillId="0" borderId="0"/>
    <xf numFmtId="0" fontId="6" fillId="0" borderId="0"/>
    <xf numFmtId="0" fontId="9" fillId="0" borderId="0"/>
    <xf numFmtId="0" fontId="17" fillId="0" borderId="0"/>
    <xf numFmtId="0" fontId="6" fillId="0" borderId="0"/>
    <xf numFmtId="0" fontId="9" fillId="0" borderId="0"/>
    <xf numFmtId="0" fontId="6" fillId="0" borderId="0"/>
    <xf numFmtId="0" fontId="44" fillId="0" borderId="0"/>
    <xf numFmtId="0" fontId="39"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43" fillId="0" borderId="0"/>
    <xf numFmtId="0" fontId="9" fillId="0" borderId="0"/>
    <xf numFmtId="0" fontId="9" fillId="0" borderId="0"/>
    <xf numFmtId="0" fontId="43" fillId="0" borderId="0"/>
    <xf numFmtId="0" fontId="10"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14" borderId="27"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31" fillId="12" borderId="24"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70" fillId="57" borderId="36" applyNumberFormat="0" applyAlignment="0" applyProtection="0"/>
    <xf numFmtId="0" fontId="70" fillId="57" borderId="36" applyNumberFormat="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41" fontId="10" fillId="0" borderId="42">
      <alignment horizontal="left"/>
    </xf>
    <xf numFmtId="0" fontId="41" fillId="0" borderId="0" applyNumberFormat="0" applyFill="0" applyBorder="0" applyAlignment="0" applyProtection="0"/>
    <xf numFmtId="0" fontId="23" fillId="0" borderId="0" applyNumberFormat="0" applyFill="0" applyBorder="0" applyAlignment="0" applyProtection="0"/>
    <xf numFmtId="0" fontId="41" fillId="0" borderId="0" applyNumberFormat="0" applyFill="0" applyBorder="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37" fillId="0" borderId="28"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59" fillId="0" borderId="0" applyNumberFormat="0" applyFill="0" applyBorder="0" applyAlignment="0" applyProtection="0"/>
    <xf numFmtId="0" fontId="35"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8" fillId="0" borderId="0"/>
    <xf numFmtId="0" fontId="9" fillId="0" borderId="0"/>
    <xf numFmtId="0" fontId="9" fillId="0" borderId="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1" fillId="55" borderId="0" applyNumberFormat="0" applyBorder="0" applyAlignment="0" applyProtection="0"/>
    <xf numFmtId="0" fontId="81" fillId="55"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7" fillId="58" borderId="30" applyNumberFormat="0" applyAlignment="0" applyProtection="0"/>
    <xf numFmtId="0" fontId="87" fillId="58" borderId="30" applyNumberFormat="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8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88" fillId="0" borderId="0" applyFont="0" applyFill="0" applyBorder="0" applyAlignment="0" applyProtection="0"/>
    <xf numFmtId="43" fontId="9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92" fillId="0" borderId="0" applyFont="0" applyFill="0" applyBorder="0" applyAlignment="0" applyProtection="0"/>
    <xf numFmtId="3" fontId="9" fillId="0" borderId="0" applyFont="0" applyFill="0" applyBorder="0" applyAlignment="0" applyProtection="0"/>
    <xf numFmtId="0" fontId="93" fillId="0" borderId="0"/>
    <xf numFmtId="44" fontId="90"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78" fillId="0" borderId="0" applyFont="0" applyFill="0" applyBorder="0" applyAlignment="0" applyProtection="0"/>
    <xf numFmtId="44" fontId="94"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72" fillId="0" borderId="0" applyFont="0" applyFill="0" applyBorder="0" applyAlignment="0" applyProtection="0"/>
    <xf numFmtId="44" fontId="2" fillId="0" borderId="0" applyFont="0" applyFill="0" applyBorder="0" applyAlignment="0" applyProtection="0"/>
    <xf numFmtId="44" fontId="7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9" fillId="0" borderId="0" applyFont="0" applyFill="0" applyBorder="0" applyAlignment="0" applyProtection="0"/>
    <xf numFmtId="5" fontId="95" fillId="0" borderId="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3" fillId="0" borderId="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89" fillId="0" borderId="0"/>
    <xf numFmtId="0" fontId="78" fillId="0" borderId="0"/>
    <xf numFmtId="0" fontId="78" fillId="0" borderId="0"/>
    <xf numFmtId="0" fontId="78" fillId="0" borderId="0"/>
    <xf numFmtId="0" fontId="18" fillId="0" borderId="0"/>
    <xf numFmtId="0" fontId="89" fillId="0" borderId="0"/>
    <xf numFmtId="0" fontId="43" fillId="0" borderId="0"/>
    <xf numFmtId="0" fontId="9" fillId="0" borderId="0"/>
    <xf numFmtId="0" fontId="9" fillId="0" borderId="0"/>
    <xf numFmtId="0" fontId="2" fillId="0" borderId="0"/>
    <xf numFmtId="0" fontId="88" fillId="0" borderId="0"/>
    <xf numFmtId="0" fontId="88" fillId="0" borderId="0"/>
    <xf numFmtId="0" fontId="88" fillId="0" borderId="0"/>
    <xf numFmtId="0" fontId="88" fillId="0" borderId="0"/>
    <xf numFmtId="0" fontId="9" fillId="0" borderId="0"/>
    <xf numFmtId="0" fontId="2" fillId="0" borderId="0"/>
    <xf numFmtId="0" fontId="2" fillId="0" borderId="0"/>
    <xf numFmtId="0" fontId="9" fillId="0" borderId="0"/>
    <xf numFmtId="0" fontId="90" fillId="0" borderId="0"/>
    <xf numFmtId="0" fontId="90" fillId="0" borderId="0"/>
    <xf numFmtId="0" fontId="9" fillId="0" borderId="0"/>
    <xf numFmtId="0" fontId="22" fillId="0" borderId="0"/>
    <xf numFmtId="0" fontId="9" fillId="0" borderId="0"/>
    <xf numFmtId="0" fontId="89" fillId="0" borderId="0"/>
    <xf numFmtId="0" fontId="9" fillId="0" borderId="0"/>
    <xf numFmtId="0" fontId="2" fillId="0" borderId="0"/>
    <xf numFmtId="0" fontId="2" fillId="0" borderId="0"/>
    <xf numFmtId="0" fontId="72" fillId="0" borderId="0"/>
    <xf numFmtId="0" fontId="22" fillId="0" borderId="0"/>
    <xf numFmtId="0" fontId="72" fillId="0" borderId="0"/>
    <xf numFmtId="0" fontId="78" fillId="0" borderId="0"/>
    <xf numFmtId="0" fontId="2" fillId="0" borderId="0"/>
    <xf numFmtId="0" fontId="88" fillId="0" borderId="0"/>
    <xf numFmtId="0" fontId="2" fillId="0" borderId="0"/>
    <xf numFmtId="0" fontId="2" fillId="0" borderId="0"/>
    <xf numFmtId="0" fontId="88" fillId="0" borderId="0"/>
    <xf numFmtId="0" fontId="2"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172" fontId="109" fillId="0" borderId="0"/>
    <xf numFmtId="172" fontId="109" fillId="0" borderId="0"/>
    <xf numFmtId="0" fontId="89" fillId="0" borderId="0"/>
    <xf numFmtId="0" fontId="72" fillId="0" borderId="0"/>
    <xf numFmtId="0" fontId="110" fillId="0" borderId="0"/>
    <xf numFmtId="0" fontId="2" fillId="0" borderId="0"/>
    <xf numFmtId="0" fontId="22" fillId="0" borderId="0"/>
    <xf numFmtId="0" fontId="22" fillId="0" borderId="0"/>
    <xf numFmtId="0" fontId="22" fillId="0" borderId="0"/>
    <xf numFmtId="0" fontId="92" fillId="0" borderId="0"/>
    <xf numFmtId="0" fontId="2" fillId="0" borderId="0"/>
    <xf numFmtId="0" fontId="2" fillId="0" borderId="0"/>
    <xf numFmtId="0" fontId="2" fillId="0" borderId="0"/>
    <xf numFmtId="0" fontId="78" fillId="0" borderId="0"/>
    <xf numFmtId="0" fontId="9" fillId="0" borderId="0"/>
    <xf numFmtId="0" fontId="72"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37" fontId="111" fillId="0" borderId="0"/>
    <xf numFmtId="37" fontId="111" fillId="0" borderId="0"/>
    <xf numFmtId="0" fontId="72" fillId="0" borderId="0"/>
    <xf numFmtId="0" fontId="72" fillId="0" borderId="0"/>
    <xf numFmtId="0" fontId="72" fillId="0" borderId="0"/>
    <xf numFmtId="0" fontId="2" fillId="0" borderId="0"/>
    <xf numFmtId="0" fontId="72" fillId="0" borderId="0"/>
    <xf numFmtId="0" fontId="72" fillId="0" borderId="0"/>
    <xf numFmtId="0" fontId="9" fillId="0" borderId="0"/>
    <xf numFmtId="0" fontId="94" fillId="0" borderId="0"/>
    <xf numFmtId="0" fontId="72" fillId="0" borderId="0"/>
    <xf numFmtId="0" fontId="112" fillId="0" borderId="0"/>
    <xf numFmtId="0" fontId="89" fillId="0" borderId="0"/>
    <xf numFmtId="0" fontId="89" fillId="0" borderId="0"/>
    <xf numFmtId="0" fontId="2" fillId="0" borderId="0"/>
    <xf numFmtId="0" fontId="89" fillId="0" borderId="0"/>
    <xf numFmtId="0" fontId="89" fillId="0" borderId="0"/>
    <xf numFmtId="0" fontId="89" fillId="0" borderId="0"/>
    <xf numFmtId="0" fontId="2" fillId="0" borderId="0"/>
    <xf numFmtId="0" fontId="90" fillId="0" borderId="0"/>
    <xf numFmtId="0" fontId="90" fillId="0" borderId="0"/>
    <xf numFmtId="0" fontId="2" fillId="0" borderId="0"/>
    <xf numFmtId="0" fontId="90" fillId="0" borderId="0"/>
    <xf numFmtId="0" fontId="90" fillId="0" borderId="0"/>
    <xf numFmtId="0" fontId="2" fillId="0" borderId="0"/>
    <xf numFmtId="0" fontId="78" fillId="0" borderId="0"/>
    <xf numFmtId="0" fontId="78" fillId="0" borderId="0"/>
    <xf numFmtId="0" fontId="2" fillId="0" borderId="0"/>
    <xf numFmtId="0" fontId="78" fillId="0" borderId="0"/>
    <xf numFmtId="0" fontId="78" fillId="0" borderId="0"/>
    <xf numFmtId="0" fontId="78" fillId="0" borderId="0"/>
    <xf numFmtId="0" fontId="2" fillId="0" borderId="0"/>
    <xf numFmtId="0" fontId="72" fillId="0" borderId="0"/>
    <xf numFmtId="0" fontId="72" fillId="0" borderId="0"/>
    <xf numFmtId="0" fontId="9" fillId="0" borderId="0"/>
    <xf numFmtId="0" fontId="72" fillId="0" borderId="0"/>
    <xf numFmtId="0" fontId="78" fillId="0" borderId="0"/>
    <xf numFmtId="0" fontId="78" fillId="0" borderId="0"/>
    <xf numFmtId="0" fontId="78" fillId="0" borderId="0"/>
    <xf numFmtId="0" fontId="78" fillId="0" borderId="0"/>
    <xf numFmtId="0" fontId="9" fillId="0" borderId="0"/>
    <xf numFmtId="0" fontId="78" fillId="14" borderId="27" applyNumberFormat="0" applyFont="0" applyAlignment="0" applyProtection="0"/>
    <xf numFmtId="0" fontId="78" fillId="14" borderId="27" applyNumberFormat="0" applyFont="0" applyAlignment="0" applyProtection="0"/>
    <xf numFmtId="0" fontId="2"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9" fontId="90" fillId="0" borderId="0" applyFont="0" applyFill="0" applyBorder="0" applyAlignment="0" applyProtection="0"/>
    <xf numFmtId="9" fontId="9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8"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7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8"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9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32">
    <xf numFmtId="0" fontId="0" fillId="0" borderId="0" xfId="0"/>
    <xf numFmtId="0" fontId="16" fillId="0" borderId="0" xfId="0" applyFont="1"/>
    <xf numFmtId="166" fontId="16" fillId="0" borderId="0" xfId="847" applyNumberFormat="1" applyFont="1"/>
    <xf numFmtId="170" fontId="16" fillId="0" borderId="0" xfId="847" applyNumberFormat="1" applyFont="1"/>
    <xf numFmtId="0" fontId="9" fillId="0" borderId="0" xfId="0" applyFont="1"/>
    <xf numFmtId="43" fontId="9" fillId="0" borderId="0" xfId="0" applyNumberFormat="1" applyFont="1"/>
    <xf numFmtId="43" fontId="18" fillId="0" borderId="0" xfId="0" applyNumberFormat="1" applyFont="1"/>
    <xf numFmtId="0" fontId="18" fillId="0" borderId="0" xfId="0" applyFont="1"/>
    <xf numFmtId="0" fontId="119" fillId="0" borderId="0" xfId="0" applyFont="1" applyAlignment="1">
      <alignment horizontal="center" wrapText="1"/>
    </xf>
    <xf numFmtId="0" fontId="16" fillId="0" borderId="0" xfId="0" applyFont="1" applyAlignment="1">
      <alignment horizontal="left"/>
    </xf>
    <xf numFmtId="0" fontId="16" fillId="0" borderId="0" xfId="0" applyFont="1" applyAlignment="1">
      <alignment horizontal="center"/>
    </xf>
    <xf numFmtId="0" fontId="16" fillId="0" borderId="0" xfId="848" applyFont="1"/>
    <xf numFmtId="0" fontId="16" fillId="0" borderId="57" xfId="848" applyFont="1" applyBorder="1" applyAlignment="1">
      <alignment horizontal="center"/>
    </xf>
    <xf numFmtId="0" fontId="16" fillId="0" borderId="0" xfId="848" applyFont="1" applyBorder="1" applyAlignment="1">
      <alignment horizontal="center"/>
    </xf>
    <xf numFmtId="0" fontId="16" fillId="0" borderId="0" xfId="848" applyFont="1" applyBorder="1"/>
    <xf numFmtId="2" fontId="16" fillId="0" borderId="0" xfId="848" applyNumberFormat="1" applyFont="1" applyBorder="1"/>
    <xf numFmtId="0" fontId="9" fillId="0" borderId="0" xfId="0" applyFont="1" applyAlignment="1">
      <alignment horizontal="center"/>
    </xf>
    <xf numFmtId="2" fontId="9" fillId="0" borderId="0" xfId="0" applyNumberFormat="1" applyFont="1"/>
    <xf numFmtId="0" fontId="16" fillId="0" borderId="0" xfId="848" applyFont="1" applyAlignment="1">
      <alignment horizontal="center"/>
    </xf>
    <xf numFmtId="2" fontId="16" fillId="0" borderId="0" xfId="848" applyNumberFormat="1" applyFont="1"/>
    <xf numFmtId="0" fontId="123" fillId="6" borderId="43" xfId="0" applyFont="1" applyFill="1" applyBorder="1" applyAlignment="1">
      <alignment horizontal="center"/>
    </xf>
    <xf numFmtId="0" fontId="123" fillId="6" borderId="44" xfId="0" applyFont="1" applyFill="1" applyBorder="1" applyAlignment="1">
      <alignment horizontal="center"/>
    </xf>
    <xf numFmtId="0" fontId="123" fillId="6" borderId="54" xfId="0" applyFont="1" applyFill="1" applyBorder="1" applyAlignment="1">
      <alignment horizontal="center"/>
    </xf>
    <xf numFmtId="0" fontId="9" fillId="0" borderId="12" xfId="0" applyFont="1" applyBorder="1" applyAlignment="1">
      <alignment horizontal="center" vertical="center"/>
    </xf>
    <xf numFmtId="0" fontId="9" fillId="0" borderId="0" xfId="0" applyFont="1" applyBorder="1" applyAlignment="1">
      <alignment vertical="center"/>
    </xf>
    <xf numFmtId="0" fontId="9" fillId="0" borderId="14" xfId="0" applyFont="1" applyBorder="1" applyAlignment="1">
      <alignment wrapText="1"/>
    </xf>
    <xf numFmtId="0" fontId="9" fillId="0" borderId="14" xfId="0" applyFont="1" applyBorder="1"/>
    <xf numFmtId="0" fontId="9" fillId="0" borderId="12" xfId="0" applyFont="1" applyBorder="1"/>
    <xf numFmtId="0" fontId="9" fillId="0" borderId="14" xfId="0" applyFont="1" applyBorder="1" applyAlignment="1">
      <alignment horizontal="left" wrapText="1"/>
    </xf>
    <xf numFmtId="0" fontId="9" fillId="0" borderId="0" xfId="0" applyFont="1" applyBorder="1" applyAlignment="1">
      <alignment vertical="center" wrapText="1"/>
    </xf>
    <xf numFmtId="0" fontId="9" fillId="0" borderId="14" xfId="0" applyFont="1" applyFill="1" applyBorder="1" applyAlignment="1">
      <alignment wrapText="1"/>
    </xf>
    <xf numFmtId="0" fontId="9" fillId="0" borderId="14" xfId="0" applyFont="1" applyFill="1" applyBorder="1" applyAlignment="1">
      <alignment vertical="center" wrapText="1"/>
    </xf>
    <xf numFmtId="0" fontId="9" fillId="0" borderId="0" xfId="0" applyFont="1" applyFill="1" applyBorder="1" applyAlignment="1" applyProtection="1">
      <alignment horizontal="left" vertical="center"/>
    </xf>
    <xf numFmtId="0" fontId="9" fillId="0" borderId="19" xfId="0" applyFont="1" applyBorder="1" applyAlignment="1">
      <alignment horizontal="center" vertical="center"/>
    </xf>
    <xf numFmtId="0" fontId="9" fillId="0" borderId="17" xfId="0" applyFont="1" applyBorder="1" applyAlignment="1">
      <alignment vertical="center"/>
    </xf>
    <xf numFmtId="0" fontId="9" fillId="0" borderId="18" xfId="0" applyFont="1" applyBorder="1" applyAlignment="1">
      <alignment wrapText="1"/>
    </xf>
    <xf numFmtId="0" fontId="9" fillId="61" borderId="12" xfId="27" applyFont="1" applyFill="1" applyBorder="1" applyAlignment="1">
      <alignment wrapText="1"/>
    </xf>
    <xf numFmtId="0" fontId="9" fillId="61" borderId="0" xfId="27" applyFont="1" applyFill="1" applyBorder="1" applyAlignment="1">
      <alignment wrapText="1"/>
    </xf>
    <xf numFmtId="0" fontId="9" fillId="61" borderId="14" xfId="27" applyFont="1" applyFill="1" applyBorder="1" applyAlignment="1">
      <alignment wrapText="1"/>
    </xf>
    <xf numFmtId="1" fontId="120" fillId="3" borderId="40" xfId="0" applyNumberFormat="1" applyFont="1" applyFill="1" applyBorder="1" applyAlignment="1" applyProtection="1">
      <alignment horizontal="left" vertical="center"/>
    </xf>
    <xf numFmtId="0" fontId="120" fillId="3" borderId="10" xfId="0" applyFont="1" applyFill="1" applyBorder="1" applyAlignment="1" applyProtection="1">
      <alignment horizontal="center" vertical="center"/>
    </xf>
    <xf numFmtId="164" fontId="39" fillId="3" borderId="10" xfId="1" applyNumberFormat="1" applyFont="1" applyFill="1" applyBorder="1" applyAlignment="1" applyProtection="1">
      <alignment horizontal="center" vertical="center"/>
    </xf>
    <xf numFmtId="0" fontId="120" fillId="3" borderId="11" xfId="0" applyFont="1" applyFill="1" applyBorder="1" applyAlignment="1" applyProtection="1">
      <alignment horizontal="center" vertical="center" wrapText="1"/>
    </xf>
    <xf numFmtId="1" fontId="120" fillId="3" borderId="55" xfId="0" applyNumberFormat="1" applyFont="1" applyFill="1" applyBorder="1" applyAlignment="1" applyProtection="1">
      <alignment horizontal="left" vertical="center"/>
    </xf>
    <xf numFmtId="0" fontId="132" fillId="4" borderId="0" xfId="0" applyFont="1" applyFill="1" applyBorder="1" applyAlignment="1" applyProtection="1">
      <alignment vertical="center"/>
    </xf>
    <xf numFmtId="0" fontId="129" fillId="4" borderId="0" xfId="0" applyFont="1" applyFill="1" applyBorder="1" applyAlignment="1" applyProtection="1">
      <alignment horizontal="center" vertical="center"/>
    </xf>
    <xf numFmtId="164" fontId="133" fillId="4" borderId="0" xfId="1" applyNumberFormat="1" applyFont="1" applyFill="1" applyBorder="1" applyAlignment="1" applyProtection="1">
      <alignment horizontal="left" vertical="center"/>
    </xf>
    <xf numFmtId="0" fontId="129" fillId="4" borderId="14" xfId="0" applyFont="1" applyFill="1" applyBorder="1" applyAlignment="1" applyProtection="1">
      <alignment horizontal="center" vertical="center" wrapText="1"/>
    </xf>
    <xf numFmtId="0" fontId="119" fillId="7" borderId="1" xfId="0" applyFont="1" applyFill="1" applyBorder="1" applyAlignment="1" applyProtection="1">
      <alignment horizontal="left" vertical="center"/>
    </xf>
    <xf numFmtId="0" fontId="134" fillId="7" borderId="1" xfId="0" applyFont="1" applyFill="1" applyBorder="1" applyAlignment="1" applyProtection="1">
      <alignment horizontal="left" vertical="center"/>
    </xf>
    <xf numFmtId="0" fontId="120" fillId="7" borderId="4" xfId="0" applyFont="1" applyFill="1" applyBorder="1" applyAlignment="1" applyProtection="1">
      <alignment horizontal="center" vertical="center"/>
    </xf>
    <xf numFmtId="164" fontId="135" fillId="7" borderId="1" xfId="1" applyNumberFormat="1" applyFont="1" applyFill="1" applyBorder="1" applyAlignment="1" applyProtection="1">
      <alignment horizontal="left" vertical="center"/>
    </xf>
    <xf numFmtId="0" fontId="120" fillId="7" borderId="15" xfId="0" applyFont="1" applyFill="1" applyBorder="1" applyAlignment="1" applyProtection="1">
      <alignment horizontal="left" vertical="center" wrapText="1"/>
    </xf>
    <xf numFmtId="0" fontId="120" fillId="2" borderId="0" xfId="0" applyFont="1" applyFill="1" applyBorder="1" applyAlignment="1" applyProtection="1">
      <alignment horizontal="left" vertical="center"/>
    </xf>
    <xf numFmtId="7" fontId="133" fillId="5" borderId="0" xfId="0" applyNumberFormat="1" applyFont="1" applyFill="1" applyBorder="1" applyAlignment="1" applyProtection="1">
      <alignment horizontal="center" vertical="center"/>
      <protection locked="0"/>
    </xf>
    <xf numFmtId="164" fontId="135" fillId="0" borderId="4" xfId="1" applyNumberFormat="1" applyFont="1" applyBorder="1" applyAlignment="1" applyProtection="1">
      <alignment horizontal="left" vertical="center"/>
    </xf>
    <xf numFmtId="0" fontId="16" fillId="2" borderId="14" xfId="0" applyFont="1" applyFill="1" applyBorder="1" applyAlignment="1" applyProtection="1">
      <alignment horizontal="left" vertical="center" wrapText="1"/>
    </xf>
    <xf numFmtId="14" fontId="133" fillId="5" borderId="0" xfId="0" applyNumberFormat="1" applyFont="1" applyFill="1" applyBorder="1" applyAlignment="1" applyProtection="1">
      <alignment horizontal="center" vertical="center"/>
      <protection locked="0"/>
    </xf>
    <xf numFmtId="164" fontId="135" fillId="0" borderId="0" xfId="1" applyNumberFormat="1" applyFont="1" applyBorder="1" applyAlignment="1" applyProtection="1">
      <alignment horizontal="left" vertical="center"/>
    </xf>
    <xf numFmtId="37" fontId="133" fillId="5" borderId="0" xfId="1" applyNumberFormat="1" applyFont="1" applyFill="1" applyBorder="1" applyAlignment="1" applyProtection="1">
      <alignment horizontal="center" vertical="center"/>
      <protection locked="0"/>
    </xf>
    <xf numFmtId="0" fontId="120" fillId="2" borderId="14" xfId="0" applyFont="1" applyFill="1" applyBorder="1" applyAlignment="1" applyProtection="1">
      <alignment horizontal="left" vertical="center" wrapText="1"/>
    </xf>
    <xf numFmtId="0" fontId="120" fillId="2" borderId="0" xfId="0" applyFont="1" applyFill="1" applyBorder="1" applyAlignment="1" applyProtection="1">
      <alignment horizontal="left" vertical="center" wrapText="1"/>
    </xf>
    <xf numFmtId="0" fontId="133" fillId="5" borderId="0" xfId="0" applyFont="1" applyFill="1" applyBorder="1" applyAlignment="1" applyProtection="1">
      <alignment horizontal="center" vertical="center"/>
      <protection locked="0"/>
    </xf>
    <xf numFmtId="49" fontId="133" fillId="5" borderId="0" xfId="5" quotePrefix="1" applyNumberFormat="1" applyFont="1" applyFill="1" applyBorder="1" applyAlignment="1" applyProtection="1">
      <alignment horizontal="center" vertical="center"/>
      <protection locked="0"/>
    </xf>
    <xf numFmtId="49" fontId="133" fillId="5" borderId="0" xfId="0" applyNumberFormat="1" applyFont="1" applyFill="1" applyBorder="1" applyAlignment="1" applyProtection="1">
      <alignment horizontal="center" vertical="center"/>
      <protection locked="0"/>
    </xf>
    <xf numFmtId="164" fontId="135" fillId="2" borderId="2" xfId="1" applyNumberFormat="1" applyFont="1" applyFill="1" applyBorder="1" applyAlignment="1" applyProtection="1">
      <alignment horizontal="left" vertical="center"/>
    </xf>
    <xf numFmtId="165" fontId="133" fillId="5" borderId="0" xfId="0" applyNumberFormat="1" applyFont="1" applyFill="1" applyBorder="1" applyAlignment="1" applyProtection="1">
      <alignment horizontal="center" vertical="center"/>
      <protection locked="0"/>
    </xf>
    <xf numFmtId="0" fontId="119" fillId="7" borderId="2" xfId="0" applyFont="1" applyFill="1" applyBorder="1" applyAlignment="1" applyProtection="1">
      <alignment horizontal="center" vertical="center" wrapText="1"/>
    </xf>
    <xf numFmtId="164" fontId="119" fillId="7" borderId="1" xfId="1" applyNumberFormat="1" applyFont="1" applyFill="1" applyBorder="1" applyAlignment="1" applyProtection="1">
      <alignment horizontal="left" vertical="center"/>
    </xf>
    <xf numFmtId="0" fontId="119" fillId="7" borderId="15" xfId="0" applyFont="1" applyFill="1" applyBorder="1" applyAlignment="1" applyProtection="1">
      <alignment horizontal="left" vertical="center" wrapText="1"/>
    </xf>
    <xf numFmtId="5" fontId="16" fillId="6" borderId="0" xfId="5" applyNumberFormat="1" applyFont="1" applyFill="1" applyBorder="1" applyAlignment="1" applyProtection="1">
      <alignment horizontal="center" vertical="center" wrapText="1"/>
    </xf>
    <xf numFmtId="164" fontId="120" fillId="2" borderId="0" xfId="1" applyNumberFormat="1" applyFont="1" applyFill="1" applyBorder="1" applyAlignment="1" applyProtection="1">
      <alignment horizontal="left" vertical="center"/>
    </xf>
    <xf numFmtId="175" fontId="16" fillId="6" borderId="0" xfId="16" applyNumberFormat="1" applyFont="1" applyFill="1" applyBorder="1" applyAlignment="1" applyProtection="1">
      <alignment horizontal="center" vertical="center" wrapText="1"/>
    </xf>
    <xf numFmtId="0" fontId="120" fillId="0" borderId="14" xfId="0" applyFont="1" applyFill="1" applyBorder="1" applyAlignment="1" applyProtection="1">
      <alignment horizontal="left" vertical="center" wrapText="1"/>
    </xf>
    <xf numFmtId="7" fontId="16" fillId="6" borderId="0" xfId="5" applyNumberFormat="1" applyFont="1" applyFill="1" applyBorder="1" applyAlignment="1" applyProtection="1">
      <alignment horizontal="center" vertical="center" wrapText="1"/>
    </xf>
    <xf numFmtId="0" fontId="134" fillId="7" borderId="1" xfId="0" applyFont="1" applyFill="1" applyBorder="1" applyAlignment="1" applyProtection="1">
      <alignment horizontal="center" vertical="center"/>
    </xf>
    <xf numFmtId="0" fontId="120" fillId="0" borderId="0" xfId="0" applyFont="1" applyFill="1" applyBorder="1" applyAlignment="1" applyProtection="1">
      <alignment horizontal="center" vertical="center" wrapText="1"/>
    </xf>
    <xf numFmtId="164" fontId="135" fillId="2" borderId="0" xfId="1" applyNumberFormat="1" applyFont="1" applyFill="1" applyBorder="1" applyAlignment="1" applyProtection="1">
      <alignment horizontal="left" vertical="center"/>
    </xf>
    <xf numFmtId="169" fontId="120" fillId="0" borderId="0" xfId="1" applyNumberFormat="1" applyFont="1" applyFill="1" applyBorder="1" applyAlignment="1" applyProtection="1">
      <alignment horizontal="center" vertical="center"/>
    </xf>
    <xf numFmtId="2" fontId="120"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left" vertical="center"/>
    </xf>
    <xf numFmtId="0" fontId="135" fillId="0" borderId="0" xfId="0" applyFont="1" applyFill="1" applyBorder="1" applyAlignment="1" applyProtection="1">
      <alignment horizontal="left" vertical="center"/>
    </xf>
    <xf numFmtId="0" fontId="120" fillId="0" borderId="0" xfId="0" applyFont="1" applyFill="1" applyBorder="1" applyAlignment="1" applyProtection="1">
      <alignment horizontal="center" vertical="center"/>
    </xf>
    <xf numFmtId="164" fontId="135" fillId="0" borderId="0" xfId="1" applyNumberFormat="1" applyFont="1" applyFill="1" applyBorder="1" applyAlignment="1" applyProtection="1">
      <alignment horizontal="left" vertical="center"/>
    </xf>
    <xf numFmtId="0" fontId="120" fillId="6" borderId="0" xfId="0" applyFont="1" applyFill="1" applyBorder="1" applyAlignment="1" applyProtection="1">
      <alignment horizontal="center" vertical="center" wrapText="1"/>
    </xf>
    <xf numFmtId="171" fontId="16" fillId="6" borderId="0" xfId="5" applyNumberFormat="1" applyFont="1" applyFill="1" applyBorder="1" applyAlignment="1" applyProtection="1">
      <alignment horizontal="center" vertical="center" wrapText="1"/>
    </xf>
    <xf numFmtId="165" fontId="16" fillId="2" borderId="14" xfId="0" applyNumberFormat="1" applyFont="1" applyFill="1" applyBorder="1" applyAlignment="1" applyProtection="1">
      <alignment horizontal="left" vertical="center" wrapText="1"/>
    </xf>
    <xf numFmtId="168" fontId="120" fillId="6" borderId="0" xfId="0" applyNumberFormat="1" applyFont="1" applyFill="1" applyBorder="1" applyAlignment="1" applyProtection="1">
      <alignment horizontal="center" vertical="center"/>
    </xf>
    <xf numFmtId="164" fontId="135" fillId="0" borderId="1" xfId="1" applyNumberFormat="1" applyFont="1" applyBorder="1" applyAlignment="1" applyProtection="1">
      <alignment horizontal="left" vertical="center"/>
    </xf>
    <xf numFmtId="0" fontId="120" fillId="0" borderId="0" xfId="0" applyFont="1" applyFill="1" applyBorder="1" applyAlignment="1" applyProtection="1">
      <alignment horizontal="left" vertical="center"/>
    </xf>
    <xf numFmtId="165" fontId="120" fillId="6" borderId="0" xfId="0" applyNumberFormat="1" applyFont="1" applyFill="1" applyBorder="1" applyAlignment="1" applyProtection="1">
      <alignment horizontal="center" vertical="center"/>
    </xf>
    <xf numFmtId="0" fontId="120" fillId="0" borderId="14" xfId="0" quotePrefix="1" applyFont="1" applyFill="1" applyBorder="1" applyAlignment="1" applyProtection="1">
      <alignment horizontal="left" vertical="center" wrapText="1"/>
    </xf>
    <xf numFmtId="0" fontId="119" fillId="7" borderId="3" xfId="0" applyFont="1" applyFill="1" applyBorder="1" applyAlignment="1" applyProtection="1">
      <alignment horizontal="left" vertical="center"/>
    </xf>
    <xf numFmtId="0" fontId="119" fillId="7" borderId="1" xfId="0" applyFont="1" applyFill="1" applyBorder="1" applyAlignment="1" applyProtection="1">
      <alignment horizontal="center" vertical="center"/>
    </xf>
    <xf numFmtId="164" fontId="16" fillId="7" borderId="1" xfId="1" applyNumberFormat="1" applyFont="1" applyFill="1" applyBorder="1" applyAlignment="1" applyProtection="1">
      <alignment horizontal="left" vertical="center"/>
    </xf>
    <xf numFmtId="0" fontId="16" fillId="7" borderId="15" xfId="0" applyFont="1" applyFill="1" applyBorder="1" applyAlignment="1" applyProtection="1">
      <alignment horizontal="left" vertical="center" wrapText="1"/>
    </xf>
    <xf numFmtId="0" fontId="120" fillId="0" borderId="63" xfId="0" applyFont="1" applyFill="1" applyBorder="1" applyAlignment="1" applyProtection="1">
      <alignment horizontal="left"/>
    </xf>
    <xf numFmtId="0" fontId="120" fillId="0" borderId="0" xfId="0" applyFont="1" applyFill="1" applyBorder="1" applyAlignment="1" applyProtection="1">
      <alignment horizontal="left"/>
    </xf>
    <xf numFmtId="165" fontId="120" fillId="0" borderId="0" xfId="5" applyNumberFormat="1" applyFont="1" applyFill="1" applyBorder="1" applyAlignment="1" applyProtection="1">
      <alignment horizontal="center"/>
    </xf>
    <xf numFmtId="164" fontId="135" fillId="0" borderId="0" xfId="1" applyNumberFormat="1" applyFont="1" applyFill="1" applyBorder="1" applyAlignment="1" applyProtection="1">
      <alignment horizontal="left"/>
    </xf>
    <xf numFmtId="0" fontId="120" fillId="0" borderId="14" xfId="0" applyFont="1" applyFill="1" applyBorder="1" applyAlignment="1" applyProtection="1">
      <alignment horizontal="left" wrapText="1"/>
    </xf>
    <xf numFmtId="0" fontId="119" fillId="7" borderId="0" xfId="0" applyFont="1" applyFill="1" applyBorder="1" applyAlignment="1" applyProtection="1">
      <alignment horizontal="left" vertical="center"/>
    </xf>
    <xf numFmtId="0" fontId="119" fillId="7" borderId="0" xfId="0" applyFont="1" applyFill="1" applyBorder="1" applyAlignment="1" applyProtection="1">
      <alignment horizontal="center" vertical="center"/>
    </xf>
    <xf numFmtId="164" fontId="16" fillId="7" borderId="0" xfId="1" applyNumberFormat="1" applyFont="1" applyFill="1" applyBorder="1" applyAlignment="1" applyProtection="1">
      <alignment horizontal="left" vertical="center"/>
    </xf>
    <xf numFmtId="0" fontId="16" fillId="7"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164" fontId="16" fillId="2" borderId="0" xfId="1" applyNumberFormat="1" applyFont="1" applyFill="1" applyBorder="1" applyAlignment="1" applyProtection="1">
      <alignment horizontal="left" vertical="center"/>
    </xf>
    <xf numFmtId="7" fontId="120" fillId="2" borderId="0" xfId="0" applyNumberFormat="1" applyFont="1" applyFill="1" applyBorder="1" applyAlignment="1" applyProtection="1">
      <alignment horizontal="center" vertical="center"/>
    </xf>
    <xf numFmtId="7" fontId="120" fillId="2" borderId="14" xfId="0" applyNumberFormat="1" applyFont="1" applyFill="1" applyBorder="1" applyAlignment="1" applyProtection="1">
      <alignment horizontal="left" vertical="center" wrapText="1"/>
    </xf>
    <xf numFmtId="165" fontId="120" fillId="2" borderId="0" xfId="5" applyNumberFormat="1" applyFont="1" applyFill="1" applyBorder="1" applyAlignment="1" applyProtection="1">
      <alignment horizontal="center" vertical="center"/>
    </xf>
    <xf numFmtId="165" fontId="120" fillId="2" borderId="14" xfId="5" quotePrefix="1" applyNumberFormat="1" applyFont="1" applyFill="1" applyBorder="1" applyAlignment="1" applyProtection="1">
      <alignment horizontal="left" vertical="center"/>
    </xf>
    <xf numFmtId="7" fontId="120" fillId="2" borderId="14" xfId="0" quotePrefix="1" applyNumberFormat="1" applyFont="1" applyFill="1" applyBorder="1" applyAlignment="1" applyProtection="1">
      <alignment horizontal="left" vertical="center" wrapText="1"/>
    </xf>
    <xf numFmtId="165" fontId="120" fillId="2" borderId="0" xfId="0" applyNumberFormat="1" applyFont="1" applyFill="1" applyBorder="1" applyAlignment="1" applyProtection="1">
      <alignment horizontal="center" vertical="center"/>
    </xf>
    <xf numFmtId="165" fontId="120" fillId="0" borderId="14" xfId="0" quotePrefix="1" applyNumberFormat="1" applyFont="1" applyFill="1" applyBorder="1" applyAlignment="1" applyProtection="1">
      <alignment horizontal="left" vertical="center" wrapText="1"/>
    </xf>
    <xf numFmtId="0" fontId="136" fillId="7" borderId="0" xfId="0" applyFont="1" applyFill="1" applyBorder="1" applyAlignment="1" applyProtection="1">
      <alignment horizontal="left" vertical="center"/>
    </xf>
    <xf numFmtId="0" fontId="134" fillId="7" borderId="0" xfId="0" applyFont="1" applyFill="1" applyBorder="1" applyAlignment="1" applyProtection="1">
      <alignment horizontal="left" vertical="center"/>
    </xf>
    <xf numFmtId="0" fontId="134" fillId="7" borderId="0" xfId="0" applyFont="1" applyFill="1" applyBorder="1" applyAlignment="1" applyProtection="1">
      <alignment horizontal="center" vertical="center"/>
    </xf>
    <xf numFmtId="164" fontId="135" fillId="7" borderId="0" xfId="1" applyNumberFormat="1" applyFont="1" applyFill="1" applyBorder="1" applyAlignment="1" applyProtection="1">
      <alignment horizontal="left" vertical="center"/>
    </xf>
    <xf numFmtId="0" fontId="120" fillId="7" borderId="14" xfId="0" applyFont="1" applyFill="1" applyBorder="1" applyAlignment="1" applyProtection="1">
      <alignment horizontal="left" vertical="center" wrapText="1"/>
    </xf>
    <xf numFmtId="0" fontId="120" fillId="0" borderId="0" xfId="0" applyFont="1" applyFill="1" applyBorder="1" applyProtection="1"/>
    <xf numFmtId="0" fontId="134" fillId="0" borderId="0" xfId="0" applyFont="1" applyFill="1" applyBorder="1" applyAlignment="1" applyProtection="1">
      <alignment horizontal="left" vertical="center"/>
    </xf>
    <xf numFmtId="165" fontId="120" fillId="0" borderId="0" xfId="0" applyNumberFormat="1" applyFont="1" applyFill="1" applyBorder="1" applyAlignment="1" applyProtection="1">
      <alignment horizontal="center" vertical="center"/>
    </xf>
    <xf numFmtId="1" fontId="120" fillId="3" borderId="55" xfId="0" applyNumberFormat="1" applyFont="1" applyFill="1" applyBorder="1" applyAlignment="1" applyProtection="1">
      <alignment horizontal="left" vertical="center" wrapText="1"/>
    </xf>
    <xf numFmtId="165" fontId="120" fillId="2" borderId="0" xfId="5" applyNumberFormat="1" applyFont="1" applyFill="1" applyBorder="1" applyAlignment="1" applyProtection="1">
      <alignment horizontal="center" vertical="center" wrapText="1"/>
    </xf>
    <xf numFmtId="164" fontId="135" fillId="2" borderId="0" xfId="1" applyNumberFormat="1" applyFont="1" applyFill="1" applyBorder="1" applyAlignment="1" applyProtection="1">
      <alignment horizontal="left" vertical="center" wrapText="1"/>
    </xf>
    <xf numFmtId="165" fontId="120" fillId="2" borderId="14" xfId="5" quotePrefix="1" applyNumberFormat="1" applyFont="1" applyFill="1" applyBorder="1" applyAlignment="1" applyProtection="1">
      <alignment horizontal="left" vertical="center" wrapText="1"/>
    </xf>
    <xf numFmtId="7" fontId="120" fillId="0" borderId="14" xfId="0" quotePrefix="1" applyNumberFormat="1" applyFont="1" applyFill="1" applyBorder="1" applyAlignment="1" applyProtection="1">
      <alignment vertical="center" wrapText="1"/>
    </xf>
    <xf numFmtId="0" fontId="120" fillId="0" borderId="2" xfId="0" applyFont="1" applyFill="1" applyBorder="1" applyAlignment="1" applyProtection="1">
      <alignment horizontal="left" vertical="center"/>
    </xf>
    <xf numFmtId="165" fontId="120" fillId="0" borderId="0" xfId="5" applyNumberFormat="1" applyFont="1" applyFill="1" applyBorder="1" applyAlignment="1" applyProtection="1">
      <alignment horizontal="center" vertical="center"/>
    </xf>
    <xf numFmtId="165" fontId="120" fillId="0" borderId="14" xfId="5" quotePrefix="1" applyNumberFormat="1" applyFont="1" applyFill="1" applyBorder="1" applyAlignment="1" applyProtection="1">
      <alignment horizontal="left" vertical="center"/>
    </xf>
    <xf numFmtId="165" fontId="129" fillId="4" borderId="0" xfId="5" applyNumberFormat="1" applyFont="1" applyFill="1" applyBorder="1" applyAlignment="1" applyProtection="1">
      <alignment horizontal="center" vertical="center"/>
    </xf>
    <xf numFmtId="171" fontId="16" fillId="0" borderId="0" xfId="5" applyNumberFormat="1" applyFont="1" applyFill="1" applyBorder="1" applyAlignment="1" applyProtection="1">
      <alignment horizontal="center" vertical="center" wrapText="1"/>
    </xf>
    <xf numFmtId="166" fontId="16" fillId="0" borderId="0" xfId="1" applyNumberFormat="1" applyFont="1" applyAlignment="1">
      <alignment horizontal="right" indent="1"/>
    </xf>
    <xf numFmtId="0" fontId="16" fillId="0" borderId="0" xfId="0" applyFont="1" applyAlignment="1">
      <alignment horizontal="right" indent="2"/>
    </xf>
    <xf numFmtId="0" fontId="16" fillId="0" borderId="0" xfId="0" applyFont="1" applyAlignment="1">
      <alignment horizontal="right" indent="1"/>
    </xf>
    <xf numFmtId="0" fontId="129" fillId="62" borderId="64" xfId="848" applyFont="1" applyFill="1" applyBorder="1" applyAlignment="1">
      <alignment horizontal="center" wrapText="1"/>
    </xf>
    <xf numFmtId="0" fontId="129" fillId="62" borderId="65" xfId="848" applyFont="1" applyFill="1" applyBorder="1" applyAlignment="1">
      <alignment horizontal="center" wrapText="1"/>
    </xf>
    <xf numFmtId="2" fontId="129" fillId="62" borderId="65" xfId="848" applyNumberFormat="1" applyFont="1" applyFill="1" applyBorder="1" applyAlignment="1">
      <alignment horizontal="center" wrapText="1"/>
    </xf>
    <xf numFmtId="2" fontId="16" fillId="0" borderId="0" xfId="848" applyNumberFormat="1" applyFont="1" applyBorder="1" applyAlignment="1">
      <alignment horizontal="center"/>
    </xf>
    <xf numFmtId="2" fontId="9" fillId="0" borderId="0" xfId="0" applyNumberFormat="1" applyFont="1" applyAlignment="1">
      <alignment horizontal="center"/>
    </xf>
    <xf numFmtId="2" fontId="16" fillId="0" borderId="0" xfId="848" applyNumberFormat="1" applyFont="1" applyAlignment="1">
      <alignment horizontal="center"/>
    </xf>
    <xf numFmtId="171" fontId="16" fillId="0" borderId="0" xfId="848" applyNumberFormat="1" applyFont="1" applyBorder="1"/>
    <xf numFmtId="171" fontId="129" fillId="62" borderId="65" xfId="848" applyNumberFormat="1" applyFont="1" applyFill="1" applyBorder="1" applyAlignment="1">
      <alignment horizontal="center" wrapText="1"/>
    </xf>
    <xf numFmtId="171" fontId="9" fillId="0" borderId="0" xfId="0" applyNumberFormat="1" applyFont="1"/>
    <xf numFmtId="171" fontId="16" fillId="0" borderId="0" xfId="848" applyNumberFormat="1" applyFont="1"/>
    <xf numFmtId="2" fontId="129" fillId="62" borderId="66" xfId="848" applyNumberFormat="1" applyFont="1" applyFill="1" applyBorder="1" applyAlignment="1">
      <alignment horizontal="center" wrapText="1"/>
    </xf>
    <xf numFmtId="0" fontId="9" fillId="0" borderId="0" xfId="0" applyFont="1" applyAlignment="1">
      <alignment horizontal="left"/>
    </xf>
    <xf numFmtId="0" fontId="16" fillId="0" borderId="62" xfId="0" quotePrefix="1" applyFont="1" applyFill="1" applyBorder="1" applyAlignment="1">
      <alignment horizontal="center"/>
    </xf>
    <xf numFmtId="0" fontId="16" fillId="0" borderId="56" xfId="0" applyFont="1" applyFill="1" applyBorder="1" applyAlignment="1">
      <alignment horizontal="center"/>
    </xf>
    <xf numFmtId="0" fontId="16" fillId="0" borderId="56" xfId="0" applyFont="1" applyFill="1" applyBorder="1"/>
    <xf numFmtId="173" fontId="16" fillId="0" borderId="56" xfId="847" applyNumberFormat="1" applyFont="1" applyFill="1" applyBorder="1" applyAlignment="1">
      <alignment horizontal="right"/>
    </xf>
    <xf numFmtId="174" fontId="16" fillId="0" borderId="56" xfId="847" applyNumberFormat="1" applyFont="1" applyFill="1" applyBorder="1"/>
    <xf numFmtId="166" fontId="16" fillId="0" borderId="56" xfId="847" applyNumberFormat="1" applyFont="1" applyFill="1" applyBorder="1"/>
    <xf numFmtId="0" fontId="16" fillId="0" borderId="56" xfId="0" applyFont="1" applyFill="1" applyBorder="1" applyAlignment="1">
      <alignment horizontal="left"/>
    </xf>
    <xf numFmtId="2" fontId="16" fillId="0" borderId="56" xfId="0" applyNumberFormat="1" applyFont="1" applyFill="1" applyBorder="1" applyAlignment="1">
      <alignment horizontal="right"/>
    </xf>
    <xf numFmtId="43" fontId="16" fillId="0" borderId="56" xfId="1" applyNumberFormat="1" applyFont="1" applyFill="1" applyBorder="1" applyAlignment="1">
      <alignment horizontal="right" indent="1"/>
    </xf>
    <xf numFmtId="168" fontId="16" fillId="0" borderId="62" xfId="0" applyNumberFormat="1" applyFont="1" applyFill="1" applyBorder="1" applyAlignment="1">
      <alignment horizontal="right" indent="1"/>
    </xf>
    <xf numFmtId="43" fontId="16" fillId="0" borderId="62" xfId="5" quotePrefix="1" applyNumberFormat="1" applyFont="1" applyFill="1" applyBorder="1" applyAlignment="1">
      <alignment horizontal="right"/>
    </xf>
    <xf numFmtId="0" fontId="16" fillId="0" borderId="56" xfId="0" quotePrefix="1" applyFont="1" applyFill="1" applyBorder="1" applyAlignment="1">
      <alignment horizontal="center"/>
    </xf>
    <xf numFmtId="0" fontId="16" fillId="0" borderId="62" xfId="0" applyFont="1" applyFill="1" applyBorder="1" applyAlignment="1">
      <alignment horizontal="center"/>
    </xf>
    <xf numFmtId="0" fontId="16" fillId="0" borderId="62" xfId="0" applyFont="1" applyFill="1" applyBorder="1"/>
    <xf numFmtId="0" fontId="16" fillId="0" borderId="62" xfId="0" quotePrefix="1" applyNumberFormat="1" applyFont="1" applyFill="1" applyBorder="1" applyAlignment="1">
      <alignment horizontal="center"/>
    </xf>
    <xf numFmtId="173" fontId="16" fillId="0" borderId="62" xfId="0" applyNumberFormat="1" applyFont="1" applyFill="1" applyBorder="1" applyAlignment="1">
      <alignment horizontal="right"/>
    </xf>
    <xf numFmtId="0" fontId="16" fillId="0" borderId="62" xfId="0" applyFont="1" applyFill="1" applyBorder="1" applyAlignment="1">
      <alignment horizontal="left"/>
    </xf>
    <xf numFmtId="0" fontId="16" fillId="0" borderId="62" xfId="0" applyFont="1" applyFill="1" applyBorder="1" applyAlignment="1">
      <alignment horizontal="right"/>
    </xf>
    <xf numFmtId="0" fontId="16" fillId="0" borderId="62" xfId="0" quotePrefix="1" applyFont="1" applyFill="1" applyBorder="1" applyAlignment="1">
      <alignment horizontal="right" indent="1"/>
    </xf>
    <xf numFmtId="0" fontId="16" fillId="0" borderId="62" xfId="13" applyFont="1" applyFill="1" applyBorder="1"/>
    <xf numFmtId="173" fontId="120" fillId="0" borderId="62" xfId="0" applyNumberFormat="1" applyFont="1" applyFill="1" applyBorder="1"/>
    <xf numFmtId="173" fontId="16" fillId="0" borderId="62" xfId="847" applyNumberFormat="1" applyFont="1" applyFill="1" applyBorder="1" applyAlignment="1">
      <alignment horizontal="right"/>
    </xf>
    <xf numFmtId="173" fontId="16" fillId="0" borderId="62" xfId="847" applyNumberFormat="1" applyFont="1" applyFill="1" applyBorder="1"/>
    <xf numFmtId="166" fontId="129" fillId="62" borderId="67" xfId="1" applyNumberFormat="1" applyFont="1" applyFill="1" applyBorder="1" applyAlignment="1">
      <alignment horizontal="center" wrapText="1"/>
    </xf>
    <xf numFmtId="0" fontId="129" fillId="62" borderId="68" xfId="0" applyFont="1" applyFill="1" applyBorder="1" applyAlignment="1">
      <alignment horizontal="center" wrapText="1"/>
    </xf>
    <xf numFmtId="166" fontId="129" fillId="62" borderId="68" xfId="847" applyNumberFormat="1" applyFont="1" applyFill="1" applyBorder="1" applyAlignment="1">
      <alignment horizontal="center" wrapText="1"/>
    </xf>
    <xf numFmtId="170" fontId="129" fillId="62" borderId="68" xfId="847" applyNumberFormat="1" applyFont="1" applyFill="1" applyBorder="1" applyAlignment="1">
      <alignment horizontal="center" wrapText="1"/>
    </xf>
    <xf numFmtId="166" fontId="129" fillId="62" borderId="68" xfId="1" applyNumberFormat="1" applyFont="1" applyFill="1" applyBorder="1" applyAlignment="1">
      <alignment horizontal="center" wrapText="1"/>
    </xf>
    <xf numFmtId="166" fontId="129" fillId="62" borderId="68" xfId="1" applyNumberFormat="1" applyFont="1" applyFill="1" applyBorder="1" applyAlignment="1">
      <alignment horizontal="right" wrapText="1" indent="1"/>
    </xf>
    <xf numFmtId="166" fontId="129" fillId="62" borderId="69" xfId="1" applyNumberFormat="1" applyFont="1" applyFill="1" applyBorder="1" applyAlignment="1">
      <alignment horizontal="center" wrapText="1"/>
    </xf>
    <xf numFmtId="0" fontId="16" fillId="0" borderId="0" xfId="848" applyFont="1" applyFill="1" applyBorder="1" applyAlignment="1">
      <alignment horizontal="center"/>
    </xf>
    <xf numFmtId="165" fontId="16" fillId="2" borderId="0" xfId="0" applyNumberFormat="1" applyFont="1" applyFill="1" applyBorder="1" applyAlignment="1" applyProtection="1">
      <alignment horizontal="center" vertical="center"/>
    </xf>
    <xf numFmtId="171" fontId="120" fillId="6" borderId="0" xfId="0" applyNumberFormat="1" applyFont="1" applyFill="1" applyBorder="1" applyAlignment="1" applyProtection="1">
      <alignment horizontal="center" vertical="center"/>
    </xf>
    <xf numFmtId="0" fontId="16" fillId="0" borderId="56" xfId="0" quotePrefix="1" applyNumberFormat="1" applyFont="1" applyFill="1" applyBorder="1" applyAlignment="1">
      <alignment horizontal="center"/>
    </xf>
    <xf numFmtId="0" fontId="16" fillId="0" borderId="56" xfId="13" applyFont="1" applyFill="1" applyBorder="1"/>
    <xf numFmtId="173" fontId="16" fillId="0" borderId="56" xfId="847" applyNumberFormat="1" applyFont="1" applyFill="1" applyBorder="1"/>
    <xf numFmtId="0" fontId="16" fillId="0" borderId="56" xfId="0" applyFont="1" applyFill="1" applyBorder="1" applyAlignment="1">
      <alignment horizontal="right"/>
    </xf>
    <xf numFmtId="173" fontId="16" fillId="0" borderId="56" xfId="0" applyNumberFormat="1" applyFont="1" applyFill="1" applyBorder="1" applyAlignment="1">
      <alignment horizontal="right"/>
    </xf>
    <xf numFmtId="173" fontId="120" fillId="0" borderId="56" xfId="0" applyNumberFormat="1" applyFont="1" applyFill="1" applyBorder="1"/>
    <xf numFmtId="174" fontId="16" fillId="0" borderId="62" xfId="847" applyNumberFormat="1" applyFont="1" applyFill="1" applyBorder="1"/>
    <xf numFmtId="2" fontId="16" fillId="0" borderId="62" xfId="0" applyNumberFormat="1" applyFont="1" applyFill="1" applyBorder="1" applyAlignment="1">
      <alignment horizontal="right"/>
    </xf>
    <xf numFmtId="0" fontId="16" fillId="0" borderId="56" xfId="0" quotePrefix="1" applyFont="1" applyFill="1" applyBorder="1" applyAlignment="1">
      <alignment horizontal="right" indent="1"/>
    </xf>
    <xf numFmtId="43" fontId="16" fillId="0" borderId="62" xfId="1" applyNumberFormat="1" applyFont="1" applyFill="1" applyBorder="1" applyAlignment="1">
      <alignment horizontal="right" indent="1"/>
    </xf>
    <xf numFmtId="0" fontId="120" fillId="0" borderId="0" xfId="0" applyFont="1" applyFill="1" applyProtection="1"/>
    <xf numFmtId="0" fontId="120" fillId="0" borderId="0" xfId="0" applyFont="1" applyFill="1" applyAlignment="1" applyProtection="1">
      <alignment wrapText="1"/>
    </xf>
    <xf numFmtId="0" fontId="120" fillId="0" borderId="0" xfId="0" quotePrefix="1" applyFont="1" applyFill="1" applyProtection="1"/>
    <xf numFmtId="0" fontId="136" fillId="0" borderId="0" xfId="0" applyFont="1" applyFill="1" applyAlignment="1" applyProtection="1">
      <alignment wrapText="1"/>
    </xf>
    <xf numFmtId="0" fontId="137" fillId="0" borderId="0" xfId="0" quotePrefix="1" applyFont="1" applyFill="1" applyAlignment="1" applyProtection="1">
      <alignment wrapText="1"/>
    </xf>
    <xf numFmtId="0" fontId="133" fillId="0" borderId="0" xfId="0" applyNumberFormat="1" applyFont="1" applyFill="1" applyAlignment="1" applyProtection="1">
      <alignment wrapText="1"/>
    </xf>
    <xf numFmtId="0" fontId="133" fillId="0" borderId="0" xfId="0" applyFont="1" applyFill="1" applyProtection="1"/>
    <xf numFmtId="0" fontId="9" fillId="0" borderId="0" xfId="0" applyFont="1" applyFill="1" applyAlignment="1" applyProtection="1"/>
    <xf numFmtId="0" fontId="9" fillId="0" borderId="0" xfId="0" applyFont="1" applyFill="1" applyProtection="1"/>
    <xf numFmtId="0" fontId="9" fillId="0" borderId="0" xfId="0" quotePrefix="1" applyFont="1" applyFill="1" applyProtection="1"/>
    <xf numFmtId="3" fontId="120" fillId="6" borderId="0" xfId="5" applyNumberFormat="1" applyFont="1" applyFill="1" applyBorder="1" applyAlignment="1" applyProtection="1">
      <alignment horizontal="center" vertical="center"/>
    </xf>
    <xf numFmtId="7" fontId="120" fillId="0" borderId="0" xfId="0" applyNumberFormat="1" applyFont="1" applyFill="1" applyAlignment="1" applyProtection="1">
      <alignment wrapText="1"/>
    </xf>
    <xf numFmtId="0" fontId="120" fillId="0" borderId="0" xfId="0" quotePrefix="1" applyFont="1" applyFill="1" applyAlignment="1" applyProtection="1">
      <alignment wrapText="1"/>
    </xf>
    <xf numFmtId="0" fontId="120" fillId="0" borderId="0" xfId="0" applyFont="1" applyAlignment="1" applyProtection="1">
      <alignment horizontal="left" vertical="center"/>
    </xf>
    <xf numFmtId="0" fontId="120" fillId="0" borderId="0" xfId="0" applyFont="1" applyFill="1" applyAlignment="1" applyProtection="1">
      <alignment horizontal="left" vertical="top" wrapText="1"/>
    </xf>
    <xf numFmtId="0" fontId="16" fillId="0" borderId="0" xfId="0" applyFont="1" applyFill="1" applyProtection="1"/>
    <xf numFmtId="7" fontId="120" fillId="2" borderId="0" xfId="0" applyNumberFormat="1" applyFont="1" applyFill="1" applyBorder="1" applyAlignment="1" applyProtection="1">
      <alignment horizontal="left" vertical="center"/>
    </xf>
    <xf numFmtId="165" fontId="120" fillId="0" borderId="0" xfId="0" applyNumberFormat="1" applyFont="1" applyFill="1" applyAlignment="1" applyProtection="1">
      <alignment wrapText="1"/>
    </xf>
    <xf numFmtId="0" fontId="120" fillId="0" borderId="14" xfId="0" quotePrefix="1" applyFont="1" applyFill="1" applyBorder="1" applyProtection="1"/>
    <xf numFmtId="0" fontId="120" fillId="0" borderId="0" xfId="0" applyFont="1" applyAlignment="1" applyProtection="1">
      <alignment horizontal="left"/>
    </xf>
    <xf numFmtId="0" fontId="120" fillId="0" borderId="0" xfId="0" applyFont="1" applyProtection="1"/>
    <xf numFmtId="165" fontId="120" fillId="0" borderId="0" xfId="0" applyNumberFormat="1" applyFont="1" applyAlignment="1" applyProtection="1">
      <alignment horizontal="center"/>
    </xf>
    <xf numFmtId="0" fontId="120" fillId="0" borderId="0" xfId="0" applyFont="1" applyAlignment="1" applyProtection="1">
      <alignment wrapText="1"/>
    </xf>
    <xf numFmtId="7" fontId="120" fillId="0" borderId="0" xfId="0" quotePrefix="1" applyNumberFormat="1" applyFont="1" applyAlignment="1" applyProtection="1">
      <alignment horizontal="center"/>
    </xf>
    <xf numFmtId="0" fontId="120" fillId="0" borderId="0" xfId="0" quotePrefix="1" applyFont="1" applyProtection="1"/>
    <xf numFmtId="40" fontId="120" fillId="0" borderId="0" xfId="0" applyNumberFormat="1" applyFont="1" applyAlignment="1" applyProtection="1">
      <alignment horizontal="center"/>
    </xf>
    <xf numFmtId="40" fontId="120" fillId="0" borderId="0" xfId="0" applyNumberFormat="1" applyFont="1" applyBorder="1" applyAlignment="1" applyProtection="1">
      <alignment horizontal="center"/>
    </xf>
    <xf numFmtId="8" fontId="120" fillId="0" borderId="0" xfId="0" applyNumberFormat="1" applyFont="1" applyBorder="1" applyAlignment="1" applyProtection="1">
      <alignment horizontal="center"/>
    </xf>
    <xf numFmtId="0" fontId="120" fillId="0" borderId="0" xfId="0" applyFont="1" applyBorder="1" applyAlignment="1" applyProtection="1">
      <alignment horizontal="center"/>
    </xf>
    <xf numFmtId="165" fontId="120" fillId="0" borderId="0" xfId="0" applyNumberFormat="1" applyFont="1" applyBorder="1" applyAlignment="1" applyProtection="1">
      <alignment horizontal="center"/>
    </xf>
    <xf numFmtId="2" fontId="120" fillId="0" borderId="0" xfId="0" applyNumberFormat="1" applyFont="1" applyAlignment="1" applyProtection="1">
      <alignment wrapText="1"/>
    </xf>
    <xf numFmtId="8" fontId="120" fillId="0" borderId="0" xfId="0" applyNumberFormat="1" applyFont="1" applyAlignment="1" applyProtection="1">
      <alignment horizontal="center"/>
    </xf>
    <xf numFmtId="0" fontId="120" fillId="0" borderId="0" xfId="0" applyFont="1" applyAlignment="1" applyProtection="1">
      <alignment horizontal="center"/>
    </xf>
    <xf numFmtId="166" fontId="18" fillId="0" borderId="0" xfId="0" applyNumberFormat="1" applyFont="1"/>
    <xf numFmtId="0" fontId="138" fillId="0" borderId="0" xfId="0" applyFont="1" applyFill="1" applyAlignment="1">
      <alignment wrapText="1"/>
    </xf>
    <xf numFmtId="43" fontId="18" fillId="0" borderId="0" xfId="0" applyNumberFormat="1" applyFont="1" applyFill="1"/>
    <xf numFmtId="0" fontId="18" fillId="0" borderId="0" xfId="0" applyFont="1" applyFill="1"/>
    <xf numFmtId="166" fontId="18" fillId="0" borderId="0" xfId="0" applyNumberFormat="1" applyFont="1" applyFill="1"/>
    <xf numFmtId="0" fontId="0" fillId="0" borderId="0" xfId="0" applyFill="1"/>
    <xf numFmtId="0" fontId="138" fillId="63" borderId="71" xfId="0" applyFont="1" applyFill="1" applyBorder="1" applyAlignment="1">
      <alignment wrapText="1"/>
    </xf>
    <xf numFmtId="0" fontId="138" fillId="63" borderId="72" xfId="0" applyFont="1" applyFill="1" applyBorder="1" applyAlignment="1">
      <alignment wrapText="1"/>
    </xf>
    <xf numFmtId="0" fontId="9" fillId="0" borderId="40" xfId="0" applyFont="1" applyBorder="1"/>
    <xf numFmtId="0" fontId="18" fillId="0" borderId="12" xfId="0" applyFont="1" applyBorder="1"/>
    <xf numFmtId="0" fontId="18" fillId="0" borderId="19" xfId="0" applyFont="1" applyBorder="1"/>
    <xf numFmtId="44" fontId="9" fillId="0" borderId="39" xfId="5" applyFont="1" applyBorder="1"/>
    <xf numFmtId="44" fontId="9" fillId="0" borderId="14" xfId="5" applyFont="1" applyBorder="1"/>
    <xf numFmtId="44" fontId="9" fillId="0" borderId="18" xfId="5" applyFont="1" applyBorder="1"/>
    <xf numFmtId="44" fontId="18" fillId="0" borderId="18" xfId="5" applyFont="1" applyBorder="1"/>
    <xf numFmtId="0" fontId="9" fillId="0" borderId="19" xfId="0" applyFont="1" applyBorder="1"/>
    <xf numFmtId="43" fontId="18" fillId="0" borderId="71" xfId="0" applyNumberFormat="1" applyFont="1" applyBorder="1"/>
    <xf numFmtId="44" fontId="18" fillId="0" borderId="72" xfId="5" applyFont="1" applyBorder="1"/>
    <xf numFmtId="0" fontId="16" fillId="0" borderId="62" xfId="0" applyFont="1" applyBorder="1" applyAlignment="1">
      <alignment horizontal="center"/>
    </xf>
    <xf numFmtId="0" fontId="16" fillId="0" borderId="62" xfId="0" applyFont="1" applyBorder="1"/>
    <xf numFmtId="0" fontId="16" fillId="0" borderId="56" xfId="0" applyFont="1" applyBorder="1"/>
    <xf numFmtId="168" fontId="16" fillId="0" borderId="56" xfId="0" applyNumberFormat="1" applyFont="1" applyFill="1" applyBorder="1" applyAlignment="1">
      <alignment horizontal="right" indent="1"/>
    </xf>
    <xf numFmtId="0" fontId="16" fillId="0" borderId="0" xfId="0" applyFont="1" applyFill="1" applyBorder="1" applyAlignment="1">
      <alignment horizontal="center"/>
    </xf>
    <xf numFmtId="167" fontId="126" fillId="61" borderId="19" xfId="27" applyNumberFormat="1" applyFont="1" applyFill="1" applyBorder="1" applyAlignment="1">
      <alignment horizontal="left" wrapText="1"/>
    </xf>
    <xf numFmtId="167" fontId="126" fillId="61" borderId="17" xfId="27" applyNumberFormat="1" applyFont="1" applyFill="1" applyBorder="1" applyAlignment="1">
      <alignment horizontal="left" wrapText="1"/>
    </xf>
    <xf numFmtId="167" fontId="126" fillId="61" borderId="18" xfId="27" applyNumberFormat="1" applyFont="1" applyFill="1" applyBorder="1" applyAlignment="1">
      <alignment horizontal="left" wrapText="1"/>
    </xf>
    <xf numFmtId="0" fontId="9" fillId="61" borderId="12" xfId="27" applyFont="1" applyFill="1" applyBorder="1" applyAlignment="1">
      <alignment horizontal="left" wrapText="1"/>
    </xf>
    <xf numFmtId="0" fontId="9" fillId="61" borderId="0" xfId="27" applyFont="1" applyFill="1" applyBorder="1" applyAlignment="1">
      <alignment horizontal="left" wrapText="1"/>
    </xf>
    <xf numFmtId="0" fontId="9" fillId="61" borderId="14" xfId="27" applyFont="1" applyFill="1" applyBorder="1" applyAlignment="1">
      <alignment horizontal="left" wrapText="1"/>
    </xf>
    <xf numFmtId="0" fontId="9" fillId="61" borderId="12" xfId="27" applyFont="1" applyFill="1" applyBorder="1" applyAlignment="1">
      <alignment wrapText="1"/>
    </xf>
    <xf numFmtId="0" fontId="9" fillId="61" borderId="0" xfId="27" applyFont="1" applyFill="1" applyBorder="1" applyAlignment="1">
      <alignment wrapText="1"/>
    </xf>
    <xf numFmtId="0" fontId="9" fillId="61" borderId="14" xfId="27" applyFont="1" applyFill="1" applyBorder="1" applyAlignment="1">
      <alignment wrapText="1"/>
    </xf>
    <xf numFmtId="15" fontId="9" fillId="6" borderId="12" xfId="27" quotePrefix="1" applyNumberFormat="1" applyFont="1" applyFill="1" applyBorder="1" applyAlignment="1">
      <alignment horizontal="left" vertical="top" wrapText="1"/>
    </xf>
    <xf numFmtId="15" fontId="9" fillId="6" borderId="0" xfId="27" quotePrefix="1" applyNumberFormat="1" applyFont="1" applyFill="1" applyBorder="1" applyAlignment="1">
      <alignment horizontal="left" vertical="top" wrapText="1"/>
    </xf>
    <xf numFmtId="15" fontId="9" fillId="6" borderId="14" xfId="27" quotePrefix="1" applyNumberFormat="1" applyFont="1" applyFill="1" applyBorder="1" applyAlignment="1">
      <alignment horizontal="left" vertical="top" wrapText="1"/>
    </xf>
    <xf numFmtId="0" fontId="121" fillId="4" borderId="40" xfId="27" applyFont="1" applyFill="1" applyBorder="1" applyAlignment="1">
      <alignment horizontal="left" vertical="center"/>
    </xf>
    <xf numFmtId="0" fontId="121" fillId="4" borderId="38" xfId="27" applyFont="1" applyFill="1" applyBorder="1" applyAlignment="1">
      <alignment horizontal="left" vertical="center"/>
    </xf>
    <xf numFmtId="0" fontId="121" fillId="4" borderId="39" xfId="27" applyFont="1" applyFill="1" applyBorder="1" applyAlignment="1">
      <alignment horizontal="left" vertical="center"/>
    </xf>
    <xf numFmtId="15" fontId="123" fillId="6" borderId="12" xfId="27" quotePrefix="1" applyNumberFormat="1" applyFont="1" applyFill="1" applyBorder="1" applyAlignment="1">
      <alignment horizontal="left" vertical="center" wrapText="1"/>
    </xf>
    <xf numFmtId="0" fontId="123" fillId="6" borderId="0" xfId="27" applyFont="1" applyFill="1" applyBorder="1" applyAlignment="1">
      <alignment horizontal="left" vertical="center" wrapText="1"/>
    </xf>
    <xf numFmtId="0" fontId="123" fillId="6" borderId="14" xfId="27" applyFont="1" applyFill="1" applyBorder="1" applyAlignment="1">
      <alignment horizontal="left" vertical="center" wrapText="1"/>
    </xf>
    <xf numFmtId="0" fontId="122" fillId="4" borderId="12" xfId="27" applyFont="1" applyFill="1" applyBorder="1" applyAlignment="1">
      <alignment horizontal="left" vertical="center"/>
    </xf>
    <xf numFmtId="0" fontId="121" fillId="4" borderId="0" xfId="27" applyFont="1" applyFill="1" applyBorder="1" applyAlignment="1">
      <alignment horizontal="left" vertical="center"/>
    </xf>
    <xf numFmtId="0" fontId="121" fillId="4" borderId="14" xfId="27" applyFont="1" applyFill="1" applyBorder="1" applyAlignment="1">
      <alignment horizontal="left" vertical="center"/>
    </xf>
    <xf numFmtId="4" fontId="123" fillId="6" borderId="12" xfId="27" quotePrefix="1" applyNumberFormat="1" applyFont="1" applyFill="1" applyBorder="1" applyAlignment="1">
      <alignment horizontal="left" vertical="center" wrapText="1"/>
    </xf>
    <xf numFmtId="4" fontId="123" fillId="6" borderId="0" xfId="27" quotePrefix="1" applyNumberFormat="1" applyFont="1" applyFill="1" applyBorder="1" applyAlignment="1">
      <alignment horizontal="left" vertical="center" wrapText="1"/>
    </xf>
    <xf numFmtId="4" fontId="123" fillId="6" borderId="14" xfId="27" quotePrefix="1" applyNumberFormat="1" applyFont="1" applyFill="1" applyBorder="1" applyAlignment="1">
      <alignment horizontal="left" vertical="center" wrapText="1"/>
    </xf>
    <xf numFmtId="15" fontId="123" fillId="6" borderId="0" xfId="27" quotePrefix="1" applyNumberFormat="1" applyFont="1" applyFill="1" applyBorder="1" applyAlignment="1">
      <alignment horizontal="left" vertical="center" wrapText="1"/>
    </xf>
    <xf numFmtId="15" fontId="123" fillId="6" borderId="14" xfId="27" quotePrefix="1" applyNumberFormat="1" applyFont="1" applyFill="1" applyBorder="1" applyAlignment="1">
      <alignment horizontal="left" vertical="center" wrapText="1"/>
    </xf>
    <xf numFmtId="0" fontId="9" fillId="0" borderId="48" xfId="0" applyFont="1" applyBorder="1" applyAlignment="1">
      <alignment wrapText="1"/>
    </xf>
    <xf numFmtId="0" fontId="9" fillId="0" borderId="1" xfId="0" applyFont="1" applyBorder="1" applyAlignment="1">
      <alignment wrapText="1"/>
    </xf>
    <xf numFmtId="0" fontId="9" fillId="0" borderId="15" xfId="0" applyFont="1" applyBorder="1" applyAlignment="1">
      <alignment wrapText="1"/>
    </xf>
    <xf numFmtId="0" fontId="9" fillId="0" borderId="49" xfId="0" applyFont="1" applyBorder="1"/>
    <xf numFmtId="0" fontId="9" fillId="0" borderId="50" xfId="0" applyFont="1" applyBorder="1"/>
    <xf numFmtId="0" fontId="9" fillId="0" borderId="51" xfId="0" applyFont="1" applyBorder="1"/>
    <xf numFmtId="0" fontId="125" fillId="0" borderId="48" xfId="0" applyFont="1" applyBorder="1"/>
    <xf numFmtId="0" fontId="125" fillId="0" borderId="1" xfId="0" applyFont="1" applyBorder="1"/>
    <xf numFmtId="0" fontId="125" fillId="0" borderId="15" xfId="0" applyFont="1" applyBorder="1"/>
    <xf numFmtId="0" fontId="9" fillId="0" borderId="48" xfId="0" applyFont="1" applyBorder="1"/>
    <xf numFmtId="0" fontId="9" fillId="0" borderId="1" xfId="0" applyFont="1" applyBorder="1"/>
    <xf numFmtId="0" fontId="9" fillId="0" borderId="15" xfId="0" applyFont="1" applyBorder="1"/>
    <xf numFmtId="0" fontId="9" fillId="0" borderId="48" xfId="0" applyFont="1" applyFill="1" applyBorder="1" applyAlignment="1">
      <alignment wrapText="1"/>
    </xf>
    <xf numFmtId="0" fontId="9" fillId="0" borderId="1" xfId="0" applyFont="1" applyFill="1" applyBorder="1" applyAlignment="1">
      <alignment wrapText="1"/>
    </xf>
    <xf numFmtId="0" fontId="9" fillId="0" borderId="15" xfId="0" applyFont="1" applyFill="1" applyBorder="1" applyAlignment="1">
      <alignment wrapText="1"/>
    </xf>
    <xf numFmtId="0" fontId="121" fillId="4" borderId="9" xfId="27" applyFont="1" applyFill="1" applyBorder="1" applyAlignment="1">
      <alignment vertical="center"/>
    </xf>
    <xf numFmtId="0" fontId="121" fillId="4" borderId="10" xfId="27" applyFont="1" applyFill="1" applyBorder="1" applyAlignment="1">
      <alignment vertical="center"/>
    </xf>
    <xf numFmtId="0" fontId="121" fillId="4" borderId="11" xfId="27" applyFont="1" applyFill="1" applyBorder="1" applyAlignment="1">
      <alignment vertical="center"/>
    </xf>
    <xf numFmtId="0" fontId="122" fillId="4" borderId="12" xfId="27" applyFont="1" applyFill="1" applyBorder="1" applyAlignment="1">
      <alignment vertical="center"/>
    </xf>
    <xf numFmtId="0" fontId="122" fillId="4" borderId="0" xfId="27" applyFont="1" applyFill="1" applyBorder="1" applyAlignment="1">
      <alignment vertical="center"/>
    </xf>
    <xf numFmtId="0" fontId="122" fillId="4" borderId="14" xfId="27" applyFont="1" applyFill="1" applyBorder="1" applyAlignment="1">
      <alignment vertical="center"/>
    </xf>
    <xf numFmtId="0" fontId="9" fillId="0" borderId="45" xfId="0" applyFont="1" applyBorder="1"/>
    <xf numFmtId="0" fontId="9" fillId="0" borderId="46" xfId="0" applyFont="1" applyBorder="1"/>
    <xf numFmtId="0" fontId="9" fillId="0" borderId="47" xfId="0" applyFont="1" applyBorder="1"/>
    <xf numFmtId="0" fontId="123" fillId="6" borderId="52" xfId="0" applyFont="1" applyFill="1" applyBorder="1" applyAlignment="1">
      <alignment horizontal="left"/>
    </xf>
    <xf numFmtId="0" fontId="123" fillId="6" borderId="2" xfId="0" applyFont="1" applyFill="1" applyBorder="1" applyAlignment="1">
      <alignment horizontal="left"/>
    </xf>
    <xf numFmtId="0" fontId="123" fillId="6" borderId="16" xfId="0" applyFont="1" applyFill="1" applyBorder="1" applyAlignment="1">
      <alignment horizontal="left"/>
    </xf>
    <xf numFmtId="0" fontId="122" fillId="4" borderId="19" xfId="27" applyFont="1" applyFill="1" applyBorder="1" applyAlignment="1">
      <alignment vertical="center"/>
    </xf>
    <xf numFmtId="0" fontId="122" fillId="4" borderId="17" xfId="27" applyFont="1" applyFill="1" applyBorder="1" applyAlignment="1">
      <alignment vertical="center"/>
    </xf>
    <xf numFmtId="0" fontId="122" fillId="4" borderId="18" xfId="27" applyFont="1" applyFill="1" applyBorder="1" applyAlignment="1">
      <alignment vertical="center"/>
    </xf>
    <xf numFmtId="0" fontId="123" fillId="0" borderId="9" xfId="0" applyFont="1" applyFill="1" applyBorder="1"/>
    <xf numFmtId="0" fontId="123" fillId="0" borderId="10" xfId="0" applyFont="1" applyFill="1" applyBorder="1"/>
    <xf numFmtId="0" fontId="123" fillId="0" borderId="11" xfId="0" applyFont="1" applyFill="1" applyBorder="1"/>
    <xf numFmtId="0" fontId="123" fillId="6" borderId="12" xfId="0" applyFont="1" applyFill="1" applyBorder="1" applyAlignment="1">
      <alignment horizontal="left"/>
    </xf>
    <xf numFmtId="0" fontId="123" fillId="6" borderId="0" xfId="0" applyFont="1" applyFill="1" applyBorder="1" applyAlignment="1">
      <alignment horizontal="left"/>
    </xf>
    <xf numFmtId="0" fontId="123" fillId="6" borderId="14" xfId="0" applyFont="1" applyFill="1" applyBorder="1" applyAlignment="1">
      <alignment horizontal="left"/>
    </xf>
    <xf numFmtId="0" fontId="9" fillId="0" borderId="53" xfId="0" applyFont="1" applyBorder="1"/>
    <xf numFmtId="0" fontId="9" fillId="0" borderId="4" xfId="0" applyFont="1" applyBorder="1"/>
    <xf numFmtId="0" fontId="9" fillId="0" borderId="13" xfId="0" applyFont="1" applyBorder="1"/>
    <xf numFmtId="0" fontId="9" fillId="0" borderId="52" xfId="0" applyFont="1" applyBorder="1" applyAlignment="1">
      <alignment wrapText="1"/>
    </xf>
    <xf numFmtId="0" fontId="9" fillId="0" borderId="2" xfId="0" applyFont="1" applyBorder="1" applyAlignment="1">
      <alignment wrapText="1"/>
    </xf>
    <xf numFmtId="0" fontId="9" fillId="0" borderId="16" xfId="0" applyFont="1" applyBorder="1" applyAlignment="1">
      <alignment wrapText="1"/>
    </xf>
    <xf numFmtId="0" fontId="128" fillId="4" borderId="4" xfId="0" applyFont="1" applyFill="1" applyBorder="1" applyAlignment="1" applyProtection="1">
      <alignment horizontal="left" vertical="center"/>
    </xf>
    <xf numFmtId="0" fontId="128" fillId="4" borderId="13" xfId="0" applyFont="1" applyFill="1" applyBorder="1" applyAlignment="1" applyProtection="1">
      <alignment horizontal="left" vertical="center"/>
    </xf>
    <xf numFmtId="0" fontId="129" fillId="4" borderId="0" xfId="0" applyFont="1" applyFill="1" applyBorder="1" applyAlignment="1" applyProtection="1">
      <alignment horizontal="left" vertical="center" wrapText="1"/>
    </xf>
    <xf numFmtId="0" fontId="130" fillId="4" borderId="0" xfId="0" applyFont="1" applyFill="1" applyBorder="1" applyAlignment="1" applyProtection="1">
      <alignment horizontal="left" vertical="center" wrapText="1"/>
    </xf>
    <xf numFmtId="0" fontId="130" fillId="4" borderId="14" xfId="0" applyFont="1" applyFill="1" applyBorder="1" applyAlignment="1" applyProtection="1">
      <alignment horizontal="left" vertical="center" wrapText="1"/>
    </xf>
    <xf numFmtId="0" fontId="131" fillId="5" borderId="1" xfId="0" applyFont="1" applyFill="1" applyBorder="1" applyAlignment="1" applyProtection="1">
      <alignment horizontal="center" vertical="center"/>
    </xf>
    <xf numFmtId="0" fontId="131" fillId="5" borderId="5" xfId="0" applyFont="1" applyFill="1" applyBorder="1" applyAlignment="1" applyProtection="1">
      <alignment horizontal="center" vertical="center"/>
    </xf>
    <xf numFmtId="0" fontId="132" fillId="6" borderId="3" xfId="0" applyFont="1" applyFill="1" applyBorder="1" applyAlignment="1" applyProtection="1">
      <alignment horizontal="center" vertical="center"/>
    </xf>
    <xf numFmtId="0" fontId="132" fillId="6" borderId="15" xfId="0" applyFont="1" applyFill="1" applyBorder="1" applyAlignment="1" applyProtection="1">
      <alignment horizontal="center" vertical="center"/>
    </xf>
    <xf numFmtId="15" fontId="129" fillId="4" borderId="6" xfId="0" quotePrefix="1" applyNumberFormat="1" applyFont="1" applyFill="1" applyBorder="1" applyAlignment="1" applyProtection="1">
      <alignment horizontal="center" vertical="center" wrapText="1"/>
    </xf>
    <xf numFmtId="15" fontId="129" fillId="4" borderId="7" xfId="0" quotePrefix="1" applyNumberFormat="1" applyFont="1" applyFill="1" applyBorder="1" applyAlignment="1" applyProtection="1">
      <alignment horizontal="center" vertical="center" wrapText="1"/>
    </xf>
    <xf numFmtId="15" fontId="129" fillId="4" borderId="8" xfId="0" quotePrefix="1" applyNumberFormat="1" applyFont="1" applyFill="1" applyBorder="1" applyAlignment="1" applyProtection="1">
      <alignment horizontal="center" vertical="center" wrapText="1"/>
    </xf>
    <xf numFmtId="0" fontId="18" fillId="0" borderId="70" xfId="848" applyFont="1" applyBorder="1" applyAlignment="1">
      <alignment horizontal="left"/>
    </xf>
    <xf numFmtId="0" fontId="18" fillId="0" borderId="17" xfId="848" applyFont="1" applyBorder="1" applyAlignment="1">
      <alignment horizontal="left"/>
    </xf>
    <xf numFmtId="0" fontId="119" fillId="0" borderId="0" xfId="848" applyFont="1" applyBorder="1" applyAlignment="1">
      <alignment horizontal="center"/>
    </xf>
    <xf numFmtId="0" fontId="18" fillId="0" borderId="0" xfId="848" applyFont="1" applyFill="1" applyBorder="1" applyAlignment="1">
      <alignment horizontal="left" wrapText="1"/>
    </xf>
    <xf numFmtId="0" fontId="119" fillId="0" borderId="0" xfId="0" applyFont="1" applyFill="1" applyAlignment="1">
      <alignment horizontal="center"/>
    </xf>
  </cellXfs>
  <cellStyles count="28178">
    <cellStyle name="£Z_x0004_Ç_x0006_^_x0004_" xfId="854"/>
    <cellStyle name="£Z_x0004_Ç_x0006_^_x0004_ 2" xfId="855"/>
    <cellStyle name="20% - Accent1 10" xfId="856"/>
    <cellStyle name="20% - Accent1 2" xfId="31"/>
    <cellStyle name="20% - Accent1 2 2" xfId="32"/>
    <cellStyle name="20% - Accent1 2 3" xfId="857"/>
    <cellStyle name="20% - Accent1 3" xfId="33"/>
    <cellStyle name="20% - Accent1 3 2" xfId="858"/>
    <cellStyle name="20% - Accent1 4" xfId="34"/>
    <cellStyle name="20% - Accent1 4 2" xfId="859"/>
    <cellStyle name="20% - Accent1 5" xfId="860"/>
    <cellStyle name="20% - Accent1 6" xfId="861"/>
    <cellStyle name="20% - Accent1 7" xfId="862"/>
    <cellStyle name="20% - Accent1 8" xfId="863"/>
    <cellStyle name="20% - Accent1 9" xfId="864"/>
    <cellStyle name="20% - Accent2 10" xfId="865"/>
    <cellStyle name="20% - Accent2 2" xfId="35"/>
    <cellStyle name="20% - Accent2 2 2" xfId="36"/>
    <cellStyle name="20% - Accent2 2 3" xfId="866"/>
    <cellStyle name="20% - Accent2 3" xfId="37"/>
    <cellStyle name="20% - Accent2 3 2" xfId="867"/>
    <cellStyle name="20% - Accent2 4" xfId="38"/>
    <cellStyle name="20% - Accent2 4 2" xfId="868"/>
    <cellStyle name="20% - Accent2 5" xfId="869"/>
    <cellStyle name="20% - Accent2 6" xfId="870"/>
    <cellStyle name="20% - Accent2 7" xfId="871"/>
    <cellStyle name="20% - Accent2 8" xfId="872"/>
    <cellStyle name="20% - Accent2 9" xfId="873"/>
    <cellStyle name="20% - Accent3 10" xfId="874"/>
    <cellStyle name="20% - Accent3 2" xfId="39"/>
    <cellStyle name="20% - Accent3 2 2" xfId="40"/>
    <cellStyle name="20% - Accent3 2 3" xfId="875"/>
    <cellStyle name="20% - Accent3 3" xfId="41"/>
    <cellStyle name="20% - Accent3 3 2" xfId="876"/>
    <cellStyle name="20% - Accent3 4" xfId="42"/>
    <cellStyle name="20% - Accent3 4 2" xfId="877"/>
    <cellStyle name="20% - Accent3 5" xfId="878"/>
    <cellStyle name="20% - Accent3 6" xfId="879"/>
    <cellStyle name="20% - Accent3 7" xfId="880"/>
    <cellStyle name="20% - Accent3 8" xfId="881"/>
    <cellStyle name="20% - Accent3 9" xfId="882"/>
    <cellStyle name="20% - Accent4 10" xfId="883"/>
    <cellStyle name="20% - Accent4 2" xfId="43"/>
    <cellStyle name="20% - Accent4 2 2" xfId="44"/>
    <cellStyle name="20% - Accent4 2 3" xfId="884"/>
    <cellStyle name="20% - Accent4 3" xfId="45"/>
    <cellStyle name="20% - Accent4 3 2" xfId="885"/>
    <cellStyle name="20% - Accent4 4" xfId="46"/>
    <cellStyle name="20% - Accent4 4 2" xfId="886"/>
    <cellStyle name="20% - Accent4 5" xfId="47"/>
    <cellStyle name="20% - Accent4 5 2" xfId="887"/>
    <cellStyle name="20% - Accent4 6" xfId="888"/>
    <cellStyle name="20% - Accent4 7" xfId="889"/>
    <cellStyle name="20% - Accent4 8" xfId="890"/>
    <cellStyle name="20% - Accent4 9" xfId="891"/>
    <cellStyle name="20% - Accent5 10" xfId="892"/>
    <cellStyle name="20% - Accent5 2" xfId="48"/>
    <cellStyle name="20% - Accent5 2 2" xfId="49"/>
    <cellStyle name="20% - Accent5 2 3" xfId="893"/>
    <cellStyle name="20% - Accent5 3" xfId="50"/>
    <cellStyle name="20% - Accent5 3 2" xfId="894"/>
    <cellStyle name="20% - Accent5 4" xfId="51"/>
    <cellStyle name="20% - Accent5 4 2" xfId="895"/>
    <cellStyle name="20% - Accent5 5" xfId="896"/>
    <cellStyle name="20% - Accent5 6" xfId="897"/>
    <cellStyle name="20% - Accent5 7" xfId="898"/>
    <cellStyle name="20% - Accent5 8" xfId="899"/>
    <cellStyle name="20% - Accent5 9" xfId="900"/>
    <cellStyle name="20% - Accent6 10" xfId="901"/>
    <cellStyle name="20% - Accent6 2" xfId="52"/>
    <cellStyle name="20% - Accent6 2 2" xfId="53"/>
    <cellStyle name="20% - Accent6 2 3" xfId="902"/>
    <cellStyle name="20% - Accent6 3" xfId="54"/>
    <cellStyle name="20% - Accent6 3 2" xfId="903"/>
    <cellStyle name="20% - Accent6 4" xfId="55"/>
    <cellStyle name="20% - Accent6 4 2" xfId="904"/>
    <cellStyle name="20% - Accent6 5" xfId="905"/>
    <cellStyle name="20% - Accent6 6" xfId="906"/>
    <cellStyle name="20% - Accent6 7" xfId="907"/>
    <cellStyle name="20% - Accent6 8" xfId="908"/>
    <cellStyle name="20% - Accent6 9" xfId="909"/>
    <cellStyle name="40% - Accent1 10" xfId="910"/>
    <cellStyle name="40% - Accent1 2" xfId="56"/>
    <cellStyle name="40% - Accent1 2 2" xfId="57"/>
    <cellStyle name="40% - Accent1 2 3" xfId="911"/>
    <cellStyle name="40% - Accent1 3" xfId="58"/>
    <cellStyle name="40% - Accent1 3 2" xfId="912"/>
    <cellStyle name="40% - Accent1 4" xfId="59"/>
    <cellStyle name="40% - Accent1 4 2" xfId="913"/>
    <cellStyle name="40% - Accent1 5" xfId="914"/>
    <cellStyle name="40% - Accent1 6" xfId="915"/>
    <cellStyle name="40% - Accent1 7" xfId="916"/>
    <cellStyle name="40% - Accent1 8" xfId="917"/>
    <cellStyle name="40% - Accent1 9" xfId="918"/>
    <cellStyle name="40% - Accent2 10" xfId="919"/>
    <cellStyle name="40% - Accent2 2" xfId="60"/>
    <cellStyle name="40% - Accent2 2 2" xfId="61"/>
    <cellStyle name="40% - Accent2 2 3" xfId="920"/>
    <cellStyle name="40% - Accent2 3" xfId="62"/>
    <cellStyle name="40% - Accent2 3 2" xfId="921"/>
    <cellStyle name="40% - Accent2 4" xfId="63"/>
    <cellStyle name="40% - Accent2 4 2" xfId="922"/>
    <cellStyle name="40% - Accent2 5" xfId="923"/>
    <cellStyle name="40% - Accent2 6" xfId="924"/>
    <cellStyle name="40% - Accent2 7" xfId="925"/>
    <cellStyle name="40% - Accent2 8" xfId="926"/>
    <cellStyle name="40% - Accent2 9" xfId="927"/>
    <cellStyle name="40% - Accent3 10" xfId="928"/>
    <cellStyle name="40% - Accent3 2" xfId="64"/>
    <cellStyle name="40% - Accent3 2 2" xfId="65"/>
    <cellStyle name="40% - Accent3 2 3" xfId="929"/>
    <cellStyle name="40% - Accent3 3" xfId="66"/>
    <cellStyle name="40% - Accent3 3 2" xfId="930"/>
    <cellStyle name="40% - Accent3 4" xfId="67"/>
    <cellStyle name="40% - Accent3 4 2" xfId="931"/>
    <cellStyle name="40% - Accent3 5" xfId="932"/>
    <cellStyle name="40% - Accent3 6" xfId="933"/>
    <cellStyle name="40% - Accent3 7" xfId="934"/>
    <cellStyle name="40% - Accent3 8" xfId="935"/>
    <cellStyle name="40% - Accent3 9" xfId="936"/>
    <cellStyle name="40% - Accent4 10" xfId="937"/>
    <cellStyle name="40% - Accent4 2" xfId="68"/>
    <cellStyle name="40% - Accent4 2 2" xfId="69"/>
    <cellStyle name="40% - Accent4 2 3" xfId="938"/>
    <cellStyle name="40% - Accent4 3" xfId="70"/>
    <cellStyle name="40% - Accent4 3 2" xfId="939"/>
    <cellStyle name="40% - Accent4 4" xfId="71"/>
    <cellStyle name="40% - Accent4 4 2" xfId="940"/>
    <cellStyle name="40% - Accent4 5" xfId="941"/>
    <cellStyle name="40% - Accent4 6" xfId="942"/>
    <cellStyle name="40% - Accent4 7" xfId="943"/>
    <cellStyle name="40% - Accent4 8" xfId="944"/>
    <cellStyle name="40% - Accent4 9" xfId="945"/>
    <cellStyle name="40% - Accent5 10" xfId="946"/>
    <cellStyle name="40% - Accent5 2" xfId="72"/>
    <cellStyle name="40% - Accent5 2 2" xfId="73"/>
    <cellStyle name="40% - Accent5 2 3" xfId="947"/>
    <cellStyle name="40% - Accent5 3" xfId="74"/>
    <cellStyle name="40% - Accent5 3 2" xfId="948"/>
    <cellStyle name="40% - Accent5 4" xfId="75"/>
    <cellStyle name="40% - Accent5 4 2" xfId="949"/>
    <cellStyle name="40% - Accent5 5" xfId="950"/>
    <cellStyle name="40% - Accent5 6" xfId="951"/>
    <cellStyle name="40% - Accent5 7" xfId="952"/>
    <cellStyle name="40% - Accent5 8" xfId="953"/>
    <cellStyle name="40% - Accent5 9" xfId="954"/>
    <cellStyle name="40% - Accent6 10" xfId="955"/>
    <cellStyle name="40% - Accent6 2" xfId="76"/>
    <cellStyle name="40% - Accent6 2 2" xfId="77"/>
    <cellStyle name="40% - Accent6 2 3" xfId="956"/>
    <cellStyle name="40% - Accent6 3" xfId="78"/>
    <cellStyle name="40% - Accent6 3 2" xfId="957"/>
    <cellStyle name="40% - Accent6 4" xfId="79"/>
    <cellStyle name="40% - Accent6 4 2" xfId="958"/>
    <cellStyle name="40% - Accent6 5" xfId="959"/>
    <cellStyle name="40% - Accent6 6" xfId="960"/>
    <cellStyle name="40% - Accent6 7" xfId="961"/>
    <cellStyle name="40% - Accent6 8" xfId="962"/>
    <cellStyle name="40% - Accent6 9" xfId="963"/>
    <cellStyle name="60% - Accent1 10" xfId="964"/>
    <cellStyle name="60% - Accent1 2" xfId="80"/>
    <cellStyle name="60% - Accent1 2 2" xfId="81"/>
    <cellStyle name="60% - Accent1 2 3" xfId="965"/>
    <cellStyle name="60% - Accent1 3" xfId="82"/>
    <cellStyle name="60% - Accent1 3 2" xfId="966"/>
    <cellStyle name="60% - Accent1 4" xfId="83"/>
    <cellStyle name="60% - Accent1 4 2" xfId="967"/>
    <cellStyle name="60% - Accent1 5" xfId="968"/>
    <cellStyle name="60% - Accent1 6" xfId="969"/>
    <cellStyle name="60% - Accent1 7" xfId="970"/>
    <cellStyle name="60% - Accent1 8" xfId="971"/>
    <cellStyle name="60% - Accent1 9" xfId="972"/>
    <cellStyle name="60% - Accent2 10" xfId="973"/>
    <cellStyle name="60% - Accent2 2" xfId="84"/>
    <cellStyle name="60% - Accent2 2 2" xfId="85"/>
    <cellStyle name="60% - Accent2 2 3" xfId="974"/>
    <cellStyle name="60% - Accent2 3" xfId="86"/>
    <cellStyle name="60% - Accent2 3 2" xfId="975"/>
    <cellStyle name="60% - Accent2 4" xfId="87"/>
    <cellStyle name="60% - Accent2 4 2" xfId="976"/>
    <cellStyle name="60% - Accent2 5" xfId="977"/>
    <cellStyle name="60% - Accent2 6" xfId="978"/>
    <cellStyle name="60% - Accent2 7" xfId="979"/>
    <cellStyle name="60% - Accent2 8" xfId="980"/>
    <cellStyle name="60% - Accent2 9" xfId="981"/>
    <cellStyle name="60% - Accent3 10" xfId="982"/>
    <cellStyle name="60% - Accent3 2" xfId="88"/>
    <cellStyle name="60% - Accent3 2 2" xfId="89"/>
    <cellStyle name="60% - Accent3 2 3" xfId="983"/>
    <cellStyle name="60% - Accent3 3" xfId="90"/>
    <cellStyle name="60% - Accent3 3 2" xfId="984"/>
    <cellStyle name="60% - Accent3 4" xfId="91"/>
    <cellStyle name="60% - Accent3 4 2" xfId="985"/>
    <cellStyle name="60% - Accent3 5" xfId="986"/>
    <cellStyle name="60% - Accent3 6" xfId="987"/>
    <cellStyle name="60% - Accent3 7" xfId="988"/>
    <cellStyle name="60% - Accent3 8" xfId="989"/>
    <cellStyle name="60% - Accent3 9" xfId="990"/>
    <cellStyle name="60% - Accent4 10" xfId="991"/>
    <cellStyle name="60% - Accent4 2" xfId="92"/>
    <cellStyle name="60% - Accent4 2 2" xfId="93"/>
    <cellStyle name="60% - Accent4 2 3" xfId="992"/>
    <cellStyle name="60% - Accent4 3" xfId="94"/>
    <cellStyle name="60% - Accent4 3 2" xfId="993"/>
    <cellStyle name="60% - Accent4 4" xfId="95"/>
    <cellStyle name="60% - Accent4 4 2" xfId="994"/>
    <cellStyle name="60% - Accent4 5" xfId="995"/>
    <cellStyle name="60% - Accent4 6" xfId="996"/>
    <cellStyle name="60% - Accent4 7" xfId="997"/>
    <cellStyle name="60% - Accent4 8" xfId="998"/>
    <cellStyle name="60% - Accent4 9" xfId="999"/>
    <cellStyle name="60% - Accent5 10" xfId="1000"/>
    <cellStyle name="60% - Accent5 2" xfId="96"/>
    <cellStyle name="60% - Accent5 2 2" xfId="97"/>
    <cellStyle name="60% - Accent5 2 3" xfId="1001"/>
    <cellStyle name="60% - Accent5 3" xfId="98"/>
    <cellStyle name="60% - Accent5 3 2" xfId="1002"/>
    <cellStyle name="60% - Accent5 4" xfId="99"/>
    <cellStyle name="60% - Accent5 4 2" xfId="1003"/>
    <cellStyle name="60% - Accent5 5" xfId="1004"/>
    <cellStyle name="60% - Accent5 6" xfId="1005"/>
    <cellStyle name="60% - Accent5 7" xfId="1006"/>
    <cellStyle name="60% - Accent5 8" xfId="1007"/>
    <cellStyle name="60% - Accent5 9" xfId="1008"/>
    <cellStyle name="60% - Accent6 10" xfId="1009"/>
    <cellStyle name="60% - Accent6 2" xfId="100"/>
    <cellStyle name="60% - Accent6 2 2" xfId="101"/>
    <cellStyle name="60% - Accent6 2 3" xfId="1010"/>
    <cellStyle name="60% - Accent6 3" xfId="102"/>
    <cellStyle name="60% - Accent6 3 2" xfId="1011"/>
    <cellStyle name="60% - Accent6 4" xfId="103"/>
    <cellStyle name="60% - Accent6 4 2" xfId="1012"/>
    <cellStyle name="60% - Accent6 5" xfId="1013"/>
    <cellStyle name="60% - Accent6 6" xfId="1014"/>
    <cellStyle name="60% - Accent6 7" xfId="1015"/>
    <cellStyle name="60% - Accent6 8" xfId="1016"/>
    <cellStyle name="60% - Accent6 9" xfId="1017"/>
    <cellStyle name="Accent1 10" xfId="1018"/>
    <cellStyle name="Accent1 2" xfId="104"/>
    <cellStyle name="Accent1 2 2" xfId="105"/>
    <cellStyle name="Accent1 2 3" xfId="1019"/>
    <cellStyle name="Accent1 3" xfId="106"/>
    <cellStyle name="Accent1 3 2" xfId="1020"/>
    <cellStyle name="Accent1 4" xfId="107"/>
    <cellStyle name="Accent1 4 2" xfId="1021"/>
    <cellStyle name="Accent1 5" xfId="1022"/>
    <cellStyle name="Accent1 6" xfId="1023"/>
    <cellStyle name="Accent1 7" xfId="1024"/>
    <cellStyle name="Accent1 8" xfId="1025"/>
    <cellStyle name="Accent1 9" xfId="1026"/>
    <cellStyle name="Accent2 10" xfId="1027"/>
    <cellStyle name="Accent2 2" xfId="108"/>
    <cellStyle name="Accent2 2 2" xfId="109"/>
    <cellStyle name="Accent2 2 3" xfId="1028"/>
    <cellStyle name="Accent2 3" xfId="110"/>
    <cellStyle name="Accent2 3 2" xfId="1029"/>
    <cellStyle name="Accent2 4" xfId="111"/>
    <cellStyle name="Accent2 4 2" xfId="1030"/>
    <cellStyle name="Accent2 5" xfId="1031"/>
    <cellStyle name="Accent2 6" xfId="1032"/>
    <cellStyle name="Accent2 7" xfId="1033"/>
    <cellStyle name="Accent2 8" xfId="1034"/>
    <cellStyle name="Accent2 9" xfId="1035"/>
    <cellStyle name="Accent3 10" xfId="1036"/>
    <cellStyle name="Accent3 2" xfId="112"/>
    <cellStyle name="Accent3 2 2" xfId="113"/>
    <cellStyle name="Accent3 2 3" xfId="1037"/>
    <cellStyle name="Accent3 3" xfId="114"/>
    <cellStyle name="Accent3 3 2" xfId="1038"/>
    <cellStyle name="Accent3 4" xfId="115"/>
    <cellStyle name="Accent3 4 2" xfId="1039"/>
    <cellStyle name="Accent3 5" xfId="1040"/>
    <cellStyle name="Accent3 6" xfId="1041"/>
    <cellStyle name="Accent3 7" xfId="1042"/>
    <cellStyle name="Accent3 8" xfId="1043"/>
    <cellStyle name="Accent3 9" xfId="1044"/>
    <cellStyle name="Accent4 10" xfId="1045"/>
    <cellStyle name="Accent4 2" xfId="116"/>
    <cellStyle name="Accent4 2 2" xfId="117"/>
    <cellStyle name="Accent4 2 3" xfId="1046"/>
    <cellStyle name="Accent4 3" xfId="118"/>
    <cellStyle name="Accent4 3 2" xfId="1047"/>
    <cellStyle name="Accent4 4" xfId="119"/>
    <cellStyle name="Accent4 4 2" xfId="1048"/>
    <cellStyle name="Accent4 5" xfId="120"/>
    <cellStyle name="Accent4 5 2" xfId="1049"/>
    <cellStyle name="Accent4 6" xfId="1050"/>
    <cellStyle name="Accent4 7" xfId="1051"/>
    <cellStyle name="Accent4 8" xfId="1052"/>
    <cellStyle name="Accent4 9" xfId="1053"/>
    <cellStyle name="Accent5 10" xfId="1054"/>
    <cellStyle name="Accent5 2" xfId="121"/>
    <cellStyle name="Accent5 2 2" xfId="122"/>
    <cellStyle name="Accent5 2 3" xfId="1055"/>
    <cellStyle name="Accent5 3" xfId="123"/>
    <cellStyle name="Accent5 3 2" xfId="1056"/>
    <cellStyle name="Accent5 4" xfId="124"/>
    <cellStyle name="Accent5 4 2" xfId="1057"/>
    <cellStyle name="Accent5 5" xfId="1058"/>
    <cellStyle name="Accent5 6" xfId="1059"/>
    <cellStyle name="Accent5 7" xfId="1060"/>
    <cellStyle name="Accent5 8" xfId="1061"/>
    <cellStyle name="Accent5 9" xfId="1062"/>
    <cellStyle name="Accent6 10" xfId="1063"/>
    <cellStyle name="Accent6 2" xfId="125"/>
    <cellStyle name="Accent6 2 2" xfId="126"/>
    <cellStyle name="Accent6 2 3" xfId="1064"/>
    <cellStyle name="Accent6 3" xfId="127"/>
    <cellStyle name="Accent6 3 2" xfId="1065"/>
    <cellStyle name="Accent6 4" xfId="128"/>
    <cellStyle name="Accent6 4 2" xfId="1066"/>
    <cellStyle name="Accent6 5" xfId="1067"/>
    <cellStyle name="Accent6 6" xfId="1068"/>
    <cellStyle name="Accent6 7" xfId="1069"/>
    <cellStyle name="Accent6 8" xfId="1070"/>
    <cellStyle name="Accent6 9" xfId="1071"/>
    <cellStyle name="Bad 10" xfId="1072"/>
    <cellStyle name="Bad 2" xfId="129"/>
    <cellStyle name="Bad 2 2" xfId="130"/>
    <cellStyle name="Bad 2 3" xfId="1073"/>
    <cellStyle name="Bad 3" xfId="131"/>
    <cellStyle name="Bad 3 2" xfId="1074"/>
    <cellStyle name="Bad 4" xfId="132"/>
    <cellStyle name="Bad 4 2" xfId="1075"/>
    <cellStyle name="Bad 5" xfId="1076"/>
    <cellStyle name="Bad 6" xfId="1077"/>
    <cellStyle name="Bad 7" xfId="1078"/>
    <cellStyle name="Bad 8" xfId="1079"/>
    <cellStyle name="Bad 9" xfId="1080"/>
    <cellStyle name="Calculation 10" xfId="1081"/>
    <cellStyle name="Calculation 2" xfId="133"/>
    <cellStyle name="Calculation 2 2" xfId="134"/>
    <cellStyle name="Calculation 2 2 2" xfId="135"/>
    <cellStyle name="Calculation 2 2 2 2" xfId="136"/>
    <cellStyle name="Calculation 2 2 2 2 2" xfId="137"/>
    <cellStyle name="Calculation 2 2 2 2 3" xfId="138"/>
    <cellStyle name="Calculation 2 2 2 3" xfId="139"/>
    <cellStyle name="Calculation 2 2 2 4" xfId="140"/>
    <cellStyle name="Calculation 2 2 3" xfId="141"/>
    <cellStyle name="Calculation 2 2 3 2" xfId="142"/>
    <cellStyle name="Calculation 2 2 3 3" xfId="143"/>
    <cellStyle name="Calculation 2 2 4" xfId="144"/>
    <cellStyle name="Calculation 2 2 5" xfId="145"/>
    <cellStyle name="Calculation 2 3" xfId="146"/>
    <cellStyle name="Calculation 2 3 2" xfId="147"/>
    <cellStyle name="Calculation 2 3 2 2" xfId="148"/>
    <cellStyle name="Calculation 2 3 2 3" xfId="149"/>
    <cellStyle name="Calculation 2 3 3" xfId="150"/>
    <cellStyle name="Calculation 2 3 4" xfId="151"/>
    <cellStyle name="Calculation 2 4" xfId="152"/>
    <cellStyle name="Calculation 2 5" xfId="153"/>
    <cellStyle name="Calculation 2 5 2" xfId="154"/>
    <cellStyle name="Calculation 2 5 3" xfId="155"/>
    <cellStyle name="Calculation 2 6" xfId="156"/>
    <cellStyle name="Calculation 2 7" xfId="157"/>
    <cellStyle name="Calculation 2 8" xfId="1082"/>
    <cellStyle name="Calculation 3" xfId="158"/>
    <cellStyle name="Calculation 3 2" xfId="159"/>
    <cellStyle name="Calculation 3 2 2" xfId="160"/>
    <cellStyle name="Calculation 3 2 2 2" xfId="161"/>
    <cellStyle name="Calculation 3 2 2 3" xfId="162"/>
    <cellStyle name="Calculation 3 2 3" xfId="163"/>
    <cellStyle name="Calculation 3 2 4" xfId="164"/>
    <cellStyle name="Calculation 3 3" xfId="165"/>
    <cellStyle name="Calculation 3 3 2" xfId="166"/>
    <cellStyle name="Calculation 3 3 3" xfId="167"/>
    <cellStyle name="Calculation 3 4" xfId="168"/>
    <cellStyle name="Calculation 3 5" xfId="169"/>
    <cellStyle name="Calculation 3 6" xfId="1083"/>
    <cellStyle name="Calculation 4" xfId="170"/>
    <cellStyle name="Calculation 4 2" xfId="171"/>
    <cellStyle name="Calculation 4 2 2" xfId="172"/>
    <cellStyle name="Calculation 4 2 3" xfId="173"/>
    <cellStyle name="Calculation 4 3" xfId="174"/>
    <cellStyle name="Calculation 4 4" xfId="175"/>
    <cellStyle name="Calculation 4 5" xfId="1084"/>
    <cellStyle name="Calculation 5" xfId="176"/>
    <cellStyle name="Calculation 5 2" xfId="177"/>
    <cellStyle name="Calculation 5 3" xfId="178"/>
    <cellStyle name="Calculation 5 4" xfId="1085"/>
    <cellStyle name="Calculation 6" xfId="1086"/>
    <cellStyle name="Calculation 7" xfId="1087"/>
    <cellStyle name="Calculation 8" xfId="1088"/>
    <cellStyle name="Calculation 8 10" xfId="1089"/>
    <cellStyle name="Calculation 8 10 10" xfId="1090"/>
    <cellStyle name="Calculation 8 10 10 2" xfId="1091"/>
    <cellStyle name="Calculation 8 10 11" xfId="1092"/>
    <cellStyle name="Calculation 8 10 11 2" xfId="1093"/>
    <cellStyle name="Calculation 8 10 12" xfId="1094"/>
    <cellStyle name="Calculation 8 10 12 2" xfId="1095"/>
    <cellStyle name="Calculation 8 10 13" xfId="1096"/>
    <cellStyle name="Calculation 8 10 13 2" xfId="1097"/>
    <cellStyle name="Calculation 8 10 14" xfId="1098"/>
    <cellStyle name="Calculation 8 10 14 2" xfId="1099"/>
    <cellStyle name="Calculation 8 10 15" xfId="1100"/>
    <cellStyle name="Calculation 8 10 15 2" xfId="1101"/>
    <cellStyle name="Calculation 8 10 16" xfId="1102"/>
    <cellStyle name="Calculation 8 10 16 2" xfId="1103"/>
    <cellStyle name="Calculation 8 10 17" xfId="1104"/>
    <cellStyle name="Calculation 8 10 17 2" xfId="1105"/>
    <cellStyle name="Calculation 8 10 18" xfId="1106"/>
    <cellStyle name="Calculation 8 10 2" xfId="1107"/>
    <cellStyle name="Calculation 8 10 2 2" xfId="1108"/>
    <cellStyle name="Calculation 8 10 3" xfId="1109"/>
    <cellStyle name="Calculation 8 10 3 2" xfId="1110"/>
    <cellStyle name="Calculation 8 10 4" xfId="1111"/>
    <cellStyle name="Calculation 8 10 4 2" xfId="1112"/>
    <cellStyle name="Calculation 8 10 5" xfId="1113"/>
    <cellStyle name="Calculation 8 10 5 2" xfId="1114"/>
    <cellStyle name="Calculation 8 10 6" xfId="1115"/>
    <cellStyle name="Calculation 8 10 6 2" xfId="1116"/>
    <cellStyle name="Calculation 8 10 7" xfId="1117"/>
    <cellStyle name="Calculation 8 10 7 2" xfId="1118"/>
    <cellStyle name="Calculation 8 10 8" xfId="1119"/>
    <cellStyle name="Calculation 8 10 8 2" xfId="1120"/>
    <cellStyle name="Calculation 8 10 9" xfId="1121"/>
    <cellStyle name="Calculation 8 10 9 2" xfId="1122"/>
    <cellStyle name="Calculation 8 11" xfId="1123"/>
    <cellStyle name="Calculation 8 11 10" xfId="1124"/>
    <cellStyle name="Calculation 8 11 10 2" xfId="1125"/>
    <cellStyle name="Calculation 8 11 11" xfId="1126"/>
    <cellStyle name="Calculation 8 11 11 2" xfId="1127"/>
    <cellStyle name="Calculation 8 11 12" xfId="1128"/>
    <cellStyle name="Calculation 8 11 12 2" xfId="1129"/>
    <cellStyle name="Calculation 8 11 13" xfId="1130"/>
    <cellStyle name="Calculation 8 11 13 2" xfId="1131"/>
    <cellStyle name="Calculation 8 11 14" xfId="1132"/>
    <cellStyle name="Calculation 8 11 14 2" xfId="1133"/>
    <cellStyle name="Calculation 8 11 15" xfId="1134"/>
    <cellStyle name="Calculation 8 11 15 2" xfId="1135"/>
    <cellStyle name="Calculation 8 11 16" xfId="1136"/>
    <cellStyle name="Calculation 8 11 16 2" xfId="1137"/>
    <cellStyle name="Calculation 8 11 17" xfId="1138"/>
    <cellStyle name="Calculation 8 11 17 2" xfId="1139"/>
    <cellStyle name="Calculation 8 11 18" xfId="1140"/>
    <cellStyle name="Calculation 8 11 2" xfId="1141"/>
    <cellStyle name="Calculation 8 11 2 2" xfId="1142"/>
    <cellStyle name="Calculation 8 11 3" xfId="1143"/>
    <cellStyle name="Calculation 8 11 3 2" xfId="1144"/>
    <cellStyle name="Calculation 8 11 4" xfId="1145"/>
    <cellStyle name="Calculation 8 11 4 2" xfId="1146"/>
    <cellStyle name="Calculation 8 11 5" xfId="1147"/>
    <cellStyle name="Calculation 8 11 5 2" xfId="1148"/>
    <cellStyle name="Calculation 8 11 6" xfId="1149"/>
    <cellStyle name="Calculation 8 11 6 2" xfId="1150"/>
    <cellStyle name="Calculation 8 11 7" xfId="1151"/>
    <cellStyle name="Calculation 8 11 7 2" xfId="1152"/>
    <cellStyle name="Calculation 8 11 8" xfId="1153"/>
    <cellStyle name="Calculation 8 11 8 2" xfId="1154"/>
    <cellStyle name="Calculation 8 11 9" xfId="1155"/>
    <cellStyle name="Calculation 8 11 9 2" xfId="1156"/>
    <cellStyle name="Calculation 8 12" xfId="1157"/>
    <cellStyle name="Calculation 8 12 10" xfId="1158"/>
    <cellStyle name="Calculation 8 12 10 2" xfId="1159"/>
    <cellStyle name="Calculation 8 12 11" xfId="1160"/>
    <cellStyle name="Calculation 8 12 11 2" xfId="1161"/>
    <cellStyle name="Calculation 8 12 12" xfId="1162"/>
    <cellStyle name="Calculation 8 12 12 2" xfId="1163"/>
    <cellStyle name="Calculation 8 12 13" xfId="1164"/>
    <cellStyle name="Calculation 8 12 13 2" xfId="1165"/>
    <cellStyle name="Calculation 8 12 14" xfId="1166"/>
    <cellStyle name="Calculation 8 12 14 2" xfId="1167"/>
    <cellStyle name="Calculation 8 12 15" xfId="1168"/>
    <cellStyle name="Calculation 8 12 15 2" xfId="1169"/>
    <cellStyle name="Calculation 8 12 16" xfId="1170"/>
    <cellStyle name="Calculation 8 12 2" xfId="1171"/>
    <cellStyle name="Calculation 8 12 2 2" xfId="1172"/>
    <cellStyle name="Calculation 8 12 3" xfId="1173"/>
    <cellStyle name="Calculation 8 12 3 2" xfId="1174"/>
    <cellStyle name="Calculation 8 12 4" xfId="1175"/>
    <cellStyle name="Calculation 8 12 4 2" xfId="1176"/>
    <cellStyle name="Calculation 8 12 5" xfId="1177"/>
    <cellStyle name="Calculation 8 12 5 2" xfId="1178"/>
    <cellStyle name="Calculation 8 12 6" xfId="1179"/>
    <cellStyle name="Calculation 8 12 6 2" xfId="1180"/>
    <cellStyle name="Calculation 8 12 7" xfId="1181"/>
    <cellStyle name="Calculation 8 12 7 2" xfId="1182"/>
    <cellStyle name="Calculation 8 12 8" xfId="1183"/>
    <cellStyle name="Calculation 8 12 8 2" xfId="1184"/>
    <cellStyle name="Calculation 8 12 9" xfId="1185"/>
    <cellStyle name="Calculation 8 12 9 2" xfId="1186"/>
    <cellStyle name="Calculation 8 13" xfId="1187"/>
    <cellStyle name="Calculation 8 13 10" xfId="1188"/>
    <cellStyle name="Calculation 8 13 10 2" xfId="1189"/>
    <cellStyle name="Calculation 8 13 11" xfId="1190"/>
    <cellStyle name="Calculation 8 13 11 2" xfId="1191"/>
    <cellStyle name="Calculation 8 13 12" xfId="1192"/>
    <cellStyle name="Calculation 8 13 12 2" xfId="1193"/>
    <cellStyle name="Calculation 8 13 13" xfId="1194"/>
    <cellStyle name="Calculation 8 13 13 2" xfId="1195"/>
    <cellStyle name="Calculation 8 13 14" xfId="1196"/>
    <cellStyle name="Calculation 8 13 14 2" xfId="1197"/>
    <cellStyle name="Calculation 8 13 15" xfId="1198"/>
    <cellStyle name="Calculation 8 13 15 2" xfId="1199"/>
    <cellStyle name="Calculation 8 13 16" xfId="1200"/>
    <cellStyle name="Calculation 8 13 2" xfId="1201"/>
    <cellStyle name="Calculation 8 13 2 2" xfId="1202"/>
    <cellStyle name="Calculation 8 13 3" xfId="1203"/>
    <cellStyle name="Calculation 8 13 3 2" xfId="1204"/>
    <cellStyle name="Calculation 8 13 4" xfId="1205"/>
    <cellStyle name="Calculation 8 13 4 2" xfId="1206"/>
    <cellStyle name="Calculation 8 13 5" xfId="1207"/>
    <cellStyle name="Calculation 8 13 5 2" xfId="1208"/>
    <cellStyle name="Calculation 8 13 6" xfId="1209"/>
    <cellStyle name="Calculation 8 13 6 2" xfId="1210"/>
    <cellStyle name="Calculation 8 13 7" xfId="1211"/>
    <cellStyle name="Calculation 8 13 7 2" xfId="1212"/>
    <cellStyle name="Calculation 8 13 8" xfId="1213"/>
    <cellStyle name="Calculation 8 13 8 2" xfId="1214"/>
    <cellStyle name="Calculation 8 13 9" xfId="1215"/>
    <cellStyle name="Calculation 8 13 9 2" xfId="1216"/>
    <cellStyle name="Calculation 8 14" xfId="1217"/>
    <cellStyle name="Calculation 8 14 10" xfId="1218"/>
    <cellStyle name="Calculation 8 14 10 2" xfId="1219"/>
    <cellStyle name="Calculation 8 14 11" xfId="1220"/>
    <cellStyle name="Calculation 8 14 11 2" xfId="1221"/>
    <cellStyle name="Calculation 8 14 12" xfId="1222"/>
    <cellStyle name="Calculation 8 14 12 2" xfId="1223"/>
    <cellStyle name="Calculation 8 14 13" xfId="1224"/>
    <cellStyle name="Calculation 8 14 13 2" xfId="1225"/>
    <cellStyle name="Calculation 8 14 14" xfId="1226"/>
    <cellStyle name="Calculation 8 14 14 2" xfId="1227"/>
    <cellStyle name="Calculation 8 14 15" xfId="1228"/>
    <cellStyle name="Calculation 8 14 2" xfId="1229"/>
    <cellStyle name="Calculation 8 14 2 2" xfId="1230"/>
    <cellStyle name="Calculation 8 14 3" xfId="1231"/>
    <cellStyle name="Calculation 8 14 3 2" xfId="1232"/>
    <cellStyle name="Calculation 8 14 4" xfId="1233"/>
    <cellStyle name="Calculation 8 14 4 2" xfId="1234"/>
    <cellStyle name="Calculation 8 14 5" xfId="1235"/>
    <cellStyle name="Calculation 8 14 5 2" xfId="1236"/>
    <cellStyle name="Calculation 8 14 6" xfId="1237"/>
    <cellStyle name="Calculation 8 14 6 2" xfId="1238"/>
    <cellStyle name="Calculation 8 14 7" xfId="1239"/>
    <cellStyle name="Calculation 8 14 7 2" xfId="1240"/>
    <cellStyle name="Calculation 8 14 8" xfId="1241"/>
    <cellStyle name="Calculation 8 14 8 2" xfId="1242"/>
    <cellStyle name="Calculation 8 14 9" xfId="1243"/>
    <cellStyle name="Calculation 8 14 9 2" xfId="1244"/>
    <cellStyle name="Calculation 8 15" xfId="1245"/>
    <cellStyle name="Calculation 8 15 2" xfId="1246"/>
    <cellStyle name="Calculation 8 16" xfId="1247"/>
    <cellStyle name="Calculation 8 16 2" xfId="1248"/>
    <cellStyle name="Calculation 8 17" xfId="1249"/>
    <cellStyle name="Calculation 8 17 2" xfId="1250"/>
    <cellStyle name="Calculation 8 18" xfId="1251"/>
    <cellStyle name="Calculation 8 18 2" xfId="1252"/>
    <cellStyle name="Calculation 8 19" xfId="1253"/>
    <cellStyle name="Calculation 8 19 2" xfId="1254"/>
    <cellStyle name="Calculation 8 2" xfId="1255"/>
    <cellStyle name="Calculation 8 2 10" xfId="1256"/>
    <cellStyle name="Calculation 8 2 10 10" xfId="1257"/>
    <cellStyle name="Calculation 8 2 10 10 2" xfId="1258"/>
    <cellStyle name="Calculation 8 2 10 11" xfId="1259"/>
    <cellStyle name="Calculation 8 2 10 11 2" xfId="1260"/>
    <cellStyle name="Calculation 8 2 10 12" xfId="1261"/>
    <cellStyle name="Calculation 8 2 10 12 2" xfId="1262"/>
    <cellStyle name="Calculation 8 2 10 13" xfId="1263"/>
    <cellStyle name="Calculation 8 2 10 13 2" xfId="1264"/>
    <cellStyle name="Calculation 8 2 10 14" xfId="1265"/>
    <cellStyle name="Calculation 8 2 10 14 2" xfId="1266"/>
    <cellStyle name="Calculation 8 2 10 15" xfId="1267"/>
    <cellStyle name="Calculation 8 2 10 15 2" xfId="1268"/>
    <cellStyle name="Calculation 8 2 10 16" xfId="1269"/>
    <cellStyle name="Calculation 8 2 10 16 2" xfId="1270"/>
    <cellStyle name="Calculation 8 2 10 17" xfId="1271"/>
    <cellStyle name="Calculation 8 2 10 17 2" xfId="1272"/>
    <cellStyle name="Calculation 8 2 10 18" xfId="1273"/>
    <cellStyle name="Calculation 8 2 10 2" xfId="1274"/>
    <cellStyle name="Calculation 8 2 10 2 2" xfId="1275"/>
    <cellStyle name="Calculation 8 2 10 3" xfId="1276"/>
    <cellStyle name="Calculation 8 2 10 3 2" xfId="1277"/>
    <cellStyle name="Calculation 8 2 10 4" xfId="1278"/>
    <cellStyle name="Calculation 8 2 10 4 2" xfId="1279"/>
    <cellStyle name="Calculation 8 2 10 5" xfId="1280"/>
    <cellStyle name="Calculation 8 2 10 5 2" xfId="1281"/>
    <cellStyle name="Calculation 8 2 10 6" xfId="1282"/>
    <cellStyle name="Calculation 8 2 10 6 2" xfId="1283"/>
    <cellStyle name="Calculation 8 2 10 7" xfId="1284"/>
    <cellStyle name="Calculation 8 2 10 7 2" xfId="1285"/>
    <cellStyle name="Calculation 8 2 10 8" xfId="1286"/>
    <cellStyle name="Calculation 8 2 10 8 2" xfId="1287"/>
    <cellStyle name="Calculation 8 2 10 9" xfId="1288"/>
    <cellStyle name="Calculation 8 2 10 9 2" xfId="1289"/>
    <cellStyle name="Calculation 8 2 11" xfId="1290"/>
    <cellStyle name="Calculation 8 2 11 10" xfId="1291"/>
    <cellStyle name="Calculation 8 2 11 10 2" xfId="1292"/>
    <cellStyle name="Calculation 8 2 11 11" xfId="1293"/>
    <cellStyle name="Calculation 8 2 11 11 2" xfId="1294"/>
    <cellStyle name="Calculation 8 2 11 12" xfId="1295"/>
    <cellStyle name="Calculation 8 2 11 12 2" xfId="1296"/>
    <cellStyle name="Calculation 8 2 11 13" xfId="1297"/>
    <cellStyle name="Calculation 8 2 11 13 2" xfId="1298"/>
    <cellStyle name="Calculation 8 2 11 14" xfId="1299"/>
    <cellStyle name="Calculation 8 2 11 14 2" xfId="1300"/>
    <cellStyle name="Calculation 8 2 11 15" xfId="1301"/>
    <cellStyle name="Calculation 8 2 11 15 2" xfId="1302"/>
    <cellStyle name="Calculation 8 2 11 16" xfId="1303"/>
    <cellStyle name="Calculation 8 2 11 2" xfId="1304"/>
    <cellStyle name="Calculation 8 2 11 2 2" xfId="1305"/>
    <cellStyle name="Calculation 8 2 11 3" xfId="1306"/>
    <cellStyle name="Calculation 8 2 11 3 2" xfId="1307"/>
    <cellStyle name="Calculation 8 2 11 4" xfId="1308"/>
    <cellStyle name="Calculation 8 2 11 4 2" xfId="1309"/>
    <cellStyle name="Calculation 8 2 11 5" xfId="1310"/>
    <cellStyle name="Calculation 8 2 11 5 2" xfId="1311"/>
    <cellStyle name="Calculation 8 2 11 6" xfId="1312"/>
    <cellStyle name="Calculation 8 2 11 6 2" xfId="1313"/>
    <cellStyle name="Calculation 8 2 11 7" xfId="1314"/>
    <cellStyle name="Calculation 8 2 11 7 2" xfId="1315"/>
    <cellStyle name="Calculation 8 2 11 8" xfId="1316"/>
    <cellStyle name="Calculation 8 2 11 8 2" xfId="1317"/>
    <cellStyle name="Calculation 8 2 11 9" xfId="1318"/>
    <cellStyle name="Calculation 8 2 11 9 2" xfId="1319"/>
    <cellStyle name="Calculation 8 2 12" xfId="1320"/>
    <cellStyle name="Calculation 8 2 12 10" xfId="1321"/>
    <cellStyle name="Calculation 8 2 12 10 2" xfId="1322"/>
    <cellStyle name="Calculation 8 2 12 11" xfId="1323"/>
    <cellStyle name="Calculation 8 2 12 11 2" xfId="1324"/>
    <cellStyle name="Calculation 8 2 12 12" xfId="1325"/>
    <cellStyle name="Calculation 8 2 12 12 2" xfId="1326"/>
    <cellStyle name="Calculation 8 2 12 13" xfId="1327"/>
    <cellStyle name="Calculation 8 2 12 13 2" xfId="1328"/>
    <cellStyle name="Calculation 8 2 12 14" xfId="1329"/>
    <cellStyle name="Calculation 8 2 12 14 2" xfId="1330"/>
    <cellStyle name="Calculation 8 2 12 15" xfId="1331"/>
    <cellStyle name="Calculation 8 2 12 15 2" xfId="1332"/>
    <cellStyle name="Calculation 8 2 12 16" xfId="1333"/>
    <cellStyle name="Calculation 8 2 12 2" xfId="1334"/>
    <cellStyle name="Calculation 8 2 12 2 2" xfId="1335"/>
    <cellStyle name="Calculation 8 2 12 3" xfId="1336"/>
    <cellStyle name="Calculation 8 2 12 3 2" xfId="1337"/>
    <cellStyle name="Calculation 8 2 12 4" xfId="1338"/>
    <cellStyle name="Calculation 8 2 12 4 2" xfId="1339"/>
    <cellStyle name="Calculation 8 2 12 5" xfId="1340"/>
    <cellStyle name="Calculation 8 2 12 5 2" xfId="1341"/>
    <cellStyle name="Calculation 8 2 12 6" xfId="1342"/>
    <cellStyle name="Calculation 8 2 12 6 2" xfId="1343"/>
    <cellStyle name="Calculation 8 2 12 7" xfId="1344"/>
    <cellStyle name="Calculation 8 2 12 7 2" xfId="1345"/>
    <cellStyle name="Calculation 8 2 12 8" xfId="1346"/>
    <cellStyle name="Calculation 8 2 12 8 2" xfId="1347"/>
    <cellStyle name="Calculation 8 2 12 9" xfId="1348"/>
    <cellStyle name="Calculation 8 2 12 9 2" xfId="1349"/>
    <cellStyle name="Calculation 8 2 13" xfId="1350"/>
    <cellStyle name="Calculation 8 2 13 10" xfId="1351"/>
    <cellStyle name="Calculation 8 2 13 10 2" xfId="1352"/>
    <cellStyle name="Calculation 8 2 13 11" xfId="1353"/>
    <cellStyle name="Calculation 8 2 13 11 2" xfId="1354"/>
    <cellStyle name="Calculation 8 2 13 12" xfId="1355"/>
    <cellStyle name="Calculation 8 2 13 12 2" xfId="1356"/>
    <cellStyle name="Calculation 8 2 13 13" xfId="1357"/>
    <cellStyle name="Calculation 8 2 13 13 2" xfId="1358"/>
    <cellStyle name="Calculation 8 2 13 14" xfId="1359"/>
    <cellStyle name="Calculation 8 2 13 14 2" xfId="1360"/>
    <cellStyle name="Calculation 8 2 13 15" xfId="1361"/>
    <cellStyle name="Calculation 8 2 13 2" xfId="1362"/>
    <cellStyle name="Calculation 8 2 13 2 2" xfId="1363"/>
    <cellStyle name="Calculation 8 2 13 3" xfId="1364"/>
    <cellStyle name="Calculation 8 2 13 3 2" xfId="1365"/>
    <cellStyle name="Calculation 8 2 13 4" xfId="1366"/>
    <cellStyle name="Calculation 8 2 13 4 2" xfId="1367"/>
    <cellStyle name="Calculation 8 2 13 5" xfId="1368"/>
    <cellStyle name="Calculation 8 2 13 5 2" xfId="1369"/>
    <cellStyle name="Calculation 8 2 13 6" xfId="1370"/>
    <cellStyle name="Calculation 8 2 13 6 2" xfId="1371"/>
    <cellStyle name="Calculation 8 2 13 7" xfId="1372"/>
    <cellStyle name="Calculation 8 2 13 7 2" xfId="1373"/>
    <cellStyle name="Calculation 8 2 13 8" xfId="1374"/>
    <cellStyle name="Calculation 8 2 13 8 2" xfId="1375"/>
    <cellStyle name="Calculation 8 2 13 9" xfId="1376"/>
    <cellStyle name="Calculation 8 2 13 9 2" xfId="1377"/>
    <cellStyle name="Calculation 8 2 14" xfId="1378"/>
    <cellStyle name="Calculation 8 2 14 2" xfId="1379"/>
    <cellStyle name="Calculation 8 2 15" xfId="1380"/>
    <cellStyle name="Calculation 8 2 15 2" xfId="1381"/>
    <cellStyle name="Calculation 8 2 16" xfId="1382"/>
    <cellStyle name="Calculation 8 2 16 2" xfId="1383"/>
    <cellStyle name="Calculation 8 2 17" xfId="1384"/>
    <cellStyle name="Calculation 8 2 17 2" xfId="1385"/>
    <cellStyle name="Calculation 8 2 18" xfId="1386"/>
    <cellStyle name="Calculation 8 2 18 2" xfId="1387"/>
    <cellStyle name="Calculation 8 2 19" xfId="1388"/>
    <cellStyle name="Calculation 8 2 19 2" xfId="1389"/>
    <cellStyle name="Calculation 8 2 2" xfId="1390"/>
    <cellStyle name="Calculation 8 2 2 10" xfId="1391"/>
    <cellStyle name="Calculation 8 2 2 10 2" xfId="1392"/>
    <cellStyle name="Calculation 8 2 2 11" xfId="1393"/>
    <cellStyle name="Calculation 8 2 2 11 2" xfId="1394"/>
    <cellStyle name="Calculation 8 2 2 12" xfId="1395"/>
    <cellStyle name="Calculation 8 2 2 12 2" xfId="1396"/>
    <cellStyle name="Calculation 8 2 2 13" xfId="1397"/>
    <cellStyle name="Calculation 8 2 2 13 2" xfId="1398"/>
    <cellStyle name="Calculation 8 2 2 14" xfId="1399"/>
    <cellStyle name="Calculation 8 2 2 14 2" xfId="1400"/>
    <cellStyle name="Calculation 8 2 2 15" xfId="1401"/>
    <cellStyle name="Calculation 8 2 2 15 2" xfId="1402"/>
    <cellStyle name="Calculation 8 2 2 16" xfId="1403"/>
    <cellStyle name="Calculation 8 2 2 16 2" xfId="1404"/>
    <cellStyle name="Calculation 8 2 2 17" xfId="1405"/>
    <cellStyle name="Calculation 8 2 2 17 2" xfId="1406"/>
    <cellStyle name="Calculation 8 2 2 18" xfId="1407"/>
    <cellStyle name="Calculation 8 2 2 18 2" xfId="1408"/>
    <cellStyle name="Calculation 8 2 2 19" xfId="1409"/>
    <cellStyle name="Calculation 8 2 2 19 2" xfId="1410"/>
    <cellStyle name="Calculation 8 2 2 2" xfId="1411"/>
    <cellStyle name="Calculation 8 2 2 2 10" xfId="1412"/>
    <cellStyle name="Calculation 8 2 2 2 10 2" xfId="1413"/>
    <cellStyle name="Calculation 8 2 2 2 11" xfId="1414"/>
    <cellStyle name="Calculation 8 2 2 2 11 2" xfId="1415"/>
    <cellStyle name="Calculation 8 2 2 2 12" xfId="1416"/>
    <cellStyle name="Calculation 8 2 2 2 12 2" xfId="1417"/>
    <cellStyle name="Calculation 8 2 2 2 13" xfId="1418"/>
    <cellStyle name="Calculation 8 2 2 2 13 2" xfId="1419"/>
    <cellStyle name="Calculation 8 2 2 2 14" xfId="1420"/>
    <cellStyle name="Calculation 8 2 2 2 14 2" xfId="1421"/>
    <cellStyle name="Calculation 8 2 2 2 15" xfId="1422"/>
    <cellStyle name="Calculation 8 2 2 2 15 2" xfId="1423"/>
    <cellStyle name="Calculation 8 2 2 2 16" xfId="1424"/>
    <cellStyle name="Calculation 8 2 2 2 16 2" xfId="1425"/>
    <cellStyle name="Calculation 8 2 2 2 17" xfId="1426"/>
    <cellStyle name="Calculation 8 2 2 2 17 2" xfId="1427"/>
    <cellStyle name="Calculation 8 2 2 2 18" xfId="1428"/>
    <cellStyle name="Calculation 8 2 2 2 18 2" xfId="1429"/>
    <cellStyle name="Calculation 8 2 2 2 19" xfId="1430"/>
    <cellStyle name="Calculation 8 2 2 2 2" xfId="1431"/>
    <cellStyle name="Calculation 8 2 2 2 2 2" xfId="1432"/>
    <cellStyle name="Calculation 8 2 2 2 3" xfId="1433"/>
    <cellStyle name="Calculation 8 2 2 2 3 2" xfId="1434"/>
    <cellStyle name="Calculation 8 2 2 2 4" xfId="1435"/>
    <cellStyle name="Calculation 8 2 2 2 4 2" xfId="1436"/>
    <cellStyle name="Calculation 8 2 2 2 5" xfId="1437"/>
    <cellStyle name="Calculation 8 2 2 2 5 2" xfId="1438"/>
    <cellStyle name="Calculation 8 2 2 2 6" xfId="1439"/>
    <cellStyle name="Calculation 8 2 2 2 6 2" xfId="1440"/>
    <cellStyle name="Calculation 8 2 2 2 7" xfId="1441"/>
    <cellStyle name="Calculation 8 2 2 2 7 2" xfId="1442"/>
    <cellStyle name="Calculation 8 2 2 2 8" xfId="1443"/>
    <cellStyle name="Calculation 8 2 2 2 8 2" xfId="1444"/>
    <cellStyle name="Calculation 8 2 2 2 9" xfId="1445"/>
    <cellStyle name="Calculation 8 2 2 2 9 2" xfId="1446"/>
    <cellStyle name="Calculation 8 2 2 20" xfId="1447"/>
    <cellStyle name="Calculation 8 2 2 3" xfId="1448"/>
    <cellStyle name="Calculation 8 2 2 3 10" xfId="1449"/>
    <cellStyle name="Calculation 8 2 2 3 10 2" xfId="1450"/>
    <cellStyle name="Calculation 8 2 2 3 11" xfId="1451"/>
    <cellStyle name="Calculation 8 2 2 3 11 2" xfId="1452"/>
    <cellStyle name="Calculation 8 2 2 3 12" xfId="1453"/>
    <cellStyle name="Calculation 8 2 2 3 12 2" xfId="1454"/>
    <cellStyle name="Calculation 8 2 2 3 13" xfId="1455"/>
    <cellStyle name="Calculation 8 2 2 3 13 2" xfId="1456"/>
    <cellStyle name="Calculation 8 2 2 3 14" xfId="1457"/>
    <cellStyle name="Calculation 8 2 2 3 14 2" xfId="1458"/>
    <cellStyle name="Calculation 8 2 2 3 15" xfId="1459"/>
    <cellStyle name="Calculation 8 2 2 3 15 2" xfId="1460"/>
    <cellStyle name="Calculation 8 2 2 3 16" xfId="1461"/>
    <cellStyle name="Calculation 8 2 2 3 16 2" xfId="1462"/>
    <cellStyle name="Calculation 8 2 2 3 17" xfId="1463"/>
    <cellStyle name="Calculation 8 2 2 3 17 2" xfId="1464"/>
    <cellStyle name="Calculation 8 2 2 3 18" xfId="1465"/>
    <cellStyle name="Calculation 8 2 2 3 18 2" xfId="1466"/>
    <cellStyle name="Calculation 8 2 2 3 19" xfId="1467"/>
    <cellStyle name="Calculation 8 2 2 3 2" xfId="1468"/>
    <cellStyle name="Calculation 8 2 2 3 2 2" xfId="1469"/>
    <cellStyle name="Calculation 8 2 2 3 3" xfId="1470"/>
    <cellStyle name="Calculation 8 2 2 3 3 2" xfId="1471"/>
    <cellStyle name="Calculation 8 2 2 3 4" xfId="1472"/>
    <cellStyle name="Calculation 8 2 2 3 4 2" xfId="1473"/>
    <cellStyle name="Calculation 8 2 2 3 5" xfId="1474"/>
    <cellStyle name="Calculation 8 2 2 3 5 2" xfId="1475"/>
    <cellStyle name="Calculation 8 2 2 3 6" xfId="1476"/>
    <cellStyle name="Calculation 8 2 2 3 6 2" xfId="1477"/>
    <cellStyle name="Calculation 8 2 2 3 7" xfId="1478"/>
    <cellStyle name="Calculation 8 2 2 3 7 2" xfId="1479"/>
    <cellStyle name="Calculation 8 2 2 3 8" xfId="1480"/>
    <cellStyle name="Calculation 8 2 2 3 8 2" xfId="1481"/>
    <cellStyle name="Calculation 8 2 2 3 9" xfId="1482"/>
    <cellStyle name="Calculation 8 2 2 3 9 2" xfId="1483"/>
    <cellStyle name="Calculation 8 2 2 4" xfId="1484"/>
    <cellStyle name="Calculation 8 2 2 4 10" xfId="1485"/>
    <cellStyle name="Calculation 8 2 2 4 10 2" xfId="1486"/>
    <cellStyle name="Calculation 8 2 2 4 11" xfId="1487"/>
    <cellStyle name="Calculation 8 2 2 4 11 2" xfId="1488"/>
    <cellStyle name="Calculation 8 2 2 4 12" xfId="1489"/>
    <cellStyle name="Calculation 8 2 2 4 12 2" xfId="1490"/>
    <cellStyle name="Calculation 8 2 2 4 13" xfId="1491"/>
    <cellStyle name="Calculation 8 2 2 4 13 2" xfId="1492"/>
    <cellStyle name="Calculation 8 2 2 4 14" xfId="1493"/>
    <cellStyle name="Calculation 8 2 2 4 14 2" xfId="1494"/>
    <cellStyle name="Calculation 8 2 2 4 15" xfId="1495"/>
    <cellStyle name="Calculation 8 2 2 4 15 2" xfId="1496"/>
    <cellStyle name="Calculation 8 2 2 4 16" xfId="1497"/>
    <cellStyle name="Calculation 8 2 2 4 2" xfId="1498"/>
    <cellStyle name="Calculation 8 2 2 4 2 2" xfId="1499"/>
    <cellStyle name="Calculation 8 2 2 4 3" xfId="1500"/>
    <cellStyle name="Calculation 8 2 2 4 3 2" xfId="1501"/>
    <cellStyle name="Calculation 8 2 2 4 4" xfId="1502"/>
    <cellStyle name="Calculation 8 2 2 4 4 2" xfId="1503"/>
    <cellStyle name="Calculation 8 2 2 4 5" xfId="1504"/>
    <cellStyle name="Calculation 8 2 2 4 5 2" xfId="1505"/>
    <cellStyle name="Calculation 8 2 2 4 6" xfId="1506"/>
    <cellStyle name="Calculation 8 2 2 4 6 2" xfId="1507"/>
    <cellStyle name="Calculation 8 2 2 4 7" xfId="1508"/>
    <cellStyle name="Calculation 8 2 2 4 7 2" xfId="1509"/>
    <cellStyle name="Calculation 8 2 2 4 8" xfId="1510"/>
    <cellStyle name="Calculation 8 2 2 4 8 2" xfId="1511"/>
    <cellStyle name="Calculation 8 2 2 4 9" xfId="1512"/>
    <cellStyle name="Calculation 8 2 2 4 9 2" xfId="1513"/>
    <cellStyle name="Calculation 8 2 2 5" xfId="1514"/>
    <cellStyle name="Calculation 8 2 2 5 10" xfId="1515"/>
    <cellStyle name="Calculation 8 2 2 5 10 2" xfId="1516"/>
    <cellStyle name="Calculation 8 2 2 5 11" xfId="1517"/>
    <cellStyle name="Calculation 8 2 2 5 11 2" xfId="1518"/>
    <cellStyle name="Calculation 8 2 2 5 12" xfId="1519"/>
    <cellStyle name="Calculation 8 2 2 5 12 2" xfId="1520"/>
    <cellStyle name="Calculation 8 2 2 5 13" xfId="1521"/>
    <cellStyle name="Calculation 8 2 2 5 13 2" xfId="1522"/>
    <cellStyle name="Calculation 8 2 2 5 14" xfId="1523"/>
    <cellStyle name="Calculation 8 2 2 5 14 2" xfId="1524"/>
    <cellStyle name="Calculation 8 2 2 5 15" xfId="1525"/>
    <cellStyle name="Calculation 8 2 2 5 15 2" xfId="1526"/>
    <cellStyle name="Calculation 8 2 2 5 16" xfId="1527"/>
    <cellStyle name="Calculation 8 2 2 5 2" xfId="1528"/>
    <cellStyle name="Calculation 8 2 2 5 2 2" xfId="1529"/>
    <cellStyle name="Calculation 8 2 2 5 3" xfId="1530"/>
    <cellStyle name="Calculation 8 2 2 5 3 2" xfId="1531"/>
    <cellStyle name="Calculation 8 2 2 5 4" xfId="1532"/>
    <cellStyle name="Calculation 8 2 2 5 4 2" xfId="1533"/>
    <cellStyle name="Calculation 8 2 2 5 5" xfId="1534"/>
    <cellStyle name="Calculation 8 2 2 5 5 2" xfId="1535"/>
    <cellStyle name="Calculation 8 2 2 5 6" xfId="1536"/>
    <cellStyle name="Calculation 8 2 2 5 6 2" xfId="1537"/>
    <cellStyle name="Calculation 8 2 2 5 7" xfId="1538"/>
    <cellStyle name="Calculation 8 2 2 5 7 2" xfId="1539"/>
    <cellStyle name="Calculation 8 2 2 5 8" xfId="1540"/>
    <cellStyle name="Calculation 8 2 2 5 8 2" xfId="1541"/>
    <cellStyle name="Calculation 8 2 2 5 9" xfId="1542"/>
    <cellStyle name="Calculation 8 2 2 5 9 2" xfId="1543"/>
    <cellStyle name="Calculation 8 2 2 6" xfId="1544"/>
    <cellStyle name="Calculation 8 2 2 6 10" xfId="1545"/>
    <cellStyle name="Calculation 8 2 2 6 10 2" xfId="1546"/>
    <cellStyle name="Calculation 8 2 2 6 11" xfId="1547"/>
    <cellStyle name="Calculation 8 2 2 6 11 2" xfId="1548"/>
    <cellStyle name="Calculation 8 2 2 6 12" xfId="1549"/>
    <cellStyle name="Calculation 8 2 2 6 12 2" xfId="1550"/>
    <cellStyle name="Calculation 8 2 2 6 13" xfId="1551"/>
    <cellStyle name="Calculation 8 2 2 6 13 2" xfId="1552"/>
    <cellStyle name="Calculation 8 2 2 6 14" xfId="1553"/>
    <cellStyle name="Calculation 8 2 2 6 14 2" xfId="1554"/>
    <cellStyle name="Calculation 8 2 2 6 15" xfId="1555"/>
    <cellStyle name="Calculation 8 2 2 6 2" xfId="1556"/>
    <cellStyle name="Calculation 8 2 2 6 2 2" xfId="1557"/>
    <cellStyle name="Calculation 8 2 2 6 3" xfId="1558"/>
    <cellStyle name="Calculation 8 2 2 6 3 2" xfId="1559"/>
    <cellStyle name="Calculation 8 2 2 6 4" xfId="1560"/>
    <cellStyle name="Calculation 8 2 2 6 4 2" xfId="1561"/>
    <cellStyle name="Calculation 8 2 2 6 5" xfId="1562"/>
    <cellStyle name="Calculation 8 2 2 6 5 2" xfId="1563"/>
    <cellStyle name="Calculation 8 2 2 6 6" xfId="1564"/>
    <cellStyle name="Calculation 8 2 2 6 6 2" xfId="1565"/>
    <cellStyle name="Calculation 8 2 2 6 7" xfId="1566"/>
    <cellStyle name="Calculation 8 2 2 6 7 2" xfId="1567"/>
    <cellStyle name="Calculation 8 2 2 6 8" xfId="1568"/>
    <cellStyle name="Calculation 8 2 2 6 8 2" xfId="1569"/>
    <cellStyle name="Calculation 8 2 2 6 9" xfId="1570"/>
    <cellStyle name="Calculation 8 2 2 6 9 2" xfId="1571"/>
    <cellStyle name="Calculation 8 2 2 7" xfId="1572"/>
    <cellStyle name="Calculation 8 2 2 7 2" xfId="1573"/>
    <cellStyle name="Calculation 8 2 2 8" xfId="1574"/>
    <cellStyle name="Calculation 8 2 2 8 2" xfId="1575"/>
    <cellStyle name="Calculation 8 2 2 9" xfId="1576"/>
    <cellStyle name="Calculation 8 2 2 9 2" xfId="1577"/>
    <cellStyle name="Calculation 8 2 20" xfId="1578"/>
    <cellStyle name="Calculation 8 2 20 2" xfId="1579"/>
    <cellStyle name="Calculation 8 2 21" xfId="1580"/>
    <cellStyle name="Calculation 8 2 21 2" xfId="1581"/>
    <cellStyle name="Calculation 8 2 22" xfId="1582"/>
    <cellStyle name="Calculation 8 2 22 2" xfId="1583"/>
    <cellStyle name="Calculation 8 2 23" xfId="1584"/>
    <cellStyle name="Calculation 8 2 23 2" xfId="1585"/>
    <cellStyle name="Calculation 8 2 24" xfId="1586"/>
    <cellStyle name="Calculation 8 2 24 2" xfId="1587"/>
    <cellStyle name="Calculation 8 2 25" xfId="1588"/>
    <cellStyle name="Calculation 8 2 25 2" xfId="1589"/>
    <cellStyle name="Calculation 8 2 26" xfId="1590"/>
    <cellStyle name="Calculation 8 2 26 2" xfId="1591"/>
    <cellStyle name="Calculation 8 2 27" xfId="1592"/>
    <cellStyle name="Calculation 8 2 3" xfId="1593"/>
    <cellStyle name="Calculation 8 2 3 10" xfId="1594"/>
    <cellStyle name="Calculation 8 2 3 10 2" xfId="1595"/>
    <cellStyle name="Calculation 8 2 3 11" xfId="1596"/>
    <cellStyle name="Calculation 8 2 3 11 2" xfId="1597"/>
    <cellStyle name="Calculation 8 2 3 12" xfId="1598"/>
    <cellStyle name="Calculation 8 2 3 12 2" xfId="1599"/>
    <cellStyle name="Calculation 8 2 3 13" xfId="1600"/>
    <cellStyle name="Calculation 8 2 3 13 2" xfId="1601"/>
    <cellStyle name="Calculation 8 2 3 14" xfId="1602"/>
    <cellStyle name="Calculation 8 2 3 14 2" xfId="1603"/>
    <cellStyle name="Calculation 8 2 3 15" xfId="1604"/>
    <cellStyle name="Calculation 8 2 3 15 2" xfId="1605"/>
    <cellStyle name="Calculation 8 2 3 16" xfId="1606"/>
    <cellStyle name="Calculation 8 2 3 16 2" xfId="1607"/>
    <cellStyle name="Calculation 8 2 3 17" xfId="1608"/>
    <cellStyle name="Calculation 8 2 3 17 2" xfId="1609"/>
    <cellStyle name="Calculation 8 2 3 18" xfId="1610"/>
    <cellStyle name="Calculation 8 2 3 18 2" xfId="1611"/>
    <cellStyle name="Calculation 8 2 3 19" xfId="1612"/>
    <cellStyle name="Calculation 8 2 3 19 2" xfId="1613"/>
    <cellStyle name="Calculation 8 2 3 2" xfId="1614"/>
    <cellStyle name="Calculation 8 2 3 2 10" xfId="1615"/>
    <cellStyle name="Calculation 8 2 3 2 10 2" xfId="1616"/>
    <cellStyle name="Calculation 8 2 3 2 11" xfId="1617"/>
    <cellStyle name="Calculation 8 2 3 2 11 2" xfId="1618"/>
    <cellStyle name="Calculation 8 2 3 2 12" xfId="1619"/>
    <cellStyle name="Calculation 8 2 3 2 12 2" xfId="1620"/>
    <cellStyle name="Calculation 8 2 3 2 13" xfId="1621"/>
    <cellStyle name="Calculation 8 2 3 2 13 2" xfId="1622"/>
    <cellStyle name="Calculation 8 2 3 2 14" xfId="1623"/>
    <cellStyle name="Calculation 8 2 3 2 14 2" xfId="1624"/>
    <cellStyle name="Calculation 8 2 3 2 15" xfId="1625"/>
    <cellStyle name="Calculation 8 2 3 2 15 2" xfId="1626"/>
    <cellStyle name="Calculation 8 2 3 2 16" xfId="1627"/>
    <cellStyle name="Calculation 8 2 3 2 16 2" xfId="1628"/>
    <cellStyle name="Calculation 8 2 3 2 17" xfId="1629"/>
    <cellStyle name="Calculation 8 2 3 2 17 2" xfId="1630"/>
    <cellStyle name="Calculation 8 2 3 2 18" xfId="1631"/>
    <cellStyle name="Calculation 8 2 3 2 18 2" xfId="1632"/>
    <cellStyle name="Calculation 8 2 3 2 19" xfId="1633"/>
    <cellStyle name="Calculation 8 2 3 2 2" xfId="1634"/>
    <cellStyle name="Calculation 8 2 3 2 2 2" xfId="1635"/>
    <cellStyle name="Calculation 8 2 3 2 3" xfId="1636"/>
    <cellStyle name="Calculation 8 2 3 2 3 2" xfId="1637"/>
    <cellStyle name="Calculation 8 2 3 2 4" xfId="1638"/>
    <cellStyle name="Calculation 8 2 3 2 4 2" xfId="1639"/>
    <cellStyle name="Calculation 8 2 3 2 5" xfId="1640"/>
    <cellStyle name="Calculation 8 2 3 2 5 2" xfId="1641"/>
    <cellStyle name="Calculation 8 2 3 2 6" xfId="1642"/>
    <cellStyle name="Calculation 8 2 3 2 6 2" xfId="1643"/>
    <cellStyle name="Calculation 8 2 3 2 7" xfId="1644"/>
    <cellStyle name="Calculation 8 2 3 2 7 2" xfId="1645"/>
    <cellStyle name="Calculation 8 2 3 2 8" xfId="1646"/>
    <cellStyle name="Calculation 8 2 3 2 8 2" xfId="1647"/>
    <cellStyle name="Calculation 8 2 3 2 9" xfId="1648"/>
    <cellStyle name="Calculation 8 2 3 2 9 2" xfId="1649"/>
    <cellStyle name="Calculation 8 2 3 20" xfId="1650"/>
    <cellStyle name="Calculation 8 2 3 3" xfId="1651"/>
    <cellStyle name="Calculation 8 2 3 3 10" xfId="1652"/>
    <cellStyle name="Calculation 8 2 3 3 10 2" xfId="1653"/>
    <cellStyle name="Calculation 8 2 3 3 11" xfId="1654"/>
    <cellStyle name="Calculation 8 2 3 3 11 2" xfId="1655"/>
    <cellStyle name="Calculation 8 2 3 3 12" xfId="1656"/>
    <cellStyle name="Calculation 8 2 3 3 12 2" xfId="1657"/>
    <cellStyle name="Calculation 8 2 3 3 13" xfId="1658"/>
    <cellStyle name="Calculation 8 2 3 3 13 2" xfId="1659"/>
    <cellStyle name="Calculation 8 2 3 3 14" xfId="1660"/>
    <cellStyle name="Calculation 8 2 3 3 14 2" xfId="1661"/>
    <cellStyle name="Calculation 8 2 3 3 15" xfId="1662"/>
    <cellStyle name="Calculation 8 2 3 3 15 2" xfId="1663"/>
    <cellStyle name="Calculation 8 2 3 3 16" xfId="1664"/>
    <cellStyle name="Calculation 8 2 3 3 16 2" xfId="1665"/>
    <cellStyle name="Calculation 8 2 3 3 17" xfId="1666"/>
    <cellStyle name="Calculation 8 2 3 3 17 2" xfId="1667"/>
    <cellStyle name="Calculation 8 2 3 3 18" xfId="1668"/>
    <cellStyle name="Calculation 8 2 3 3 18 2" xfId="1669"/>
    <cellStyle name="Calculation 8 2 3 3 19" xfId="1670"/>
    <cellStyle name="Calculation 8 2 3 3 2" xfId="1671"/>
    <cellStyle name="Calculation 8 2 3 3 2 2" xfId="1672"/>
    <cellStyle name="Calculation 8 2 3 3 3" xfId="1673"/>
    <cellStyle name="Calculation 8 2 3 3 3 2" xfId="1674"/>
    <cellStyle name="Calculation 8 2 3 3 4" xfId="1675"/>
    <cellStyle name="Calculation 8 2 3 3 4 2" xfId="1676"/>
    <cellStyle name="Calculation 8 2 3 3 5" xfId="1677"/>
    <cellStyle name="Calculation 8 2 3 3 5 2" xfId="1678"/>
    <cellStyle name="Calculation 8 2 3 3 6" xfId="1679"/>
    <cellStyle name="Calculation 8 2 3 3 6 2" xfId="1680"/>
    <cellStyle name="Calculation 8 2 3 3 7" xfId="1681"/>
    <cellStyle name="Calculation 8 2 3 3 7 2" xfId="1682"/>
    <cellStyle name="Calculation 8 2 3 3 8" xfId="1683"/>
    <cellStyle name="Calculation 8 2 3 3 8 2" xfId="1684"/>
    <cellStyle name="Calculation 8 2 3 3 9" xfId="1685"/>
    <cellStyle name="Calculation 8 2 3 3 9 2" xfId="1686"/>
    <cellStyle name="Calculation 8 2 3 4" xfId="1687"/>
    <cellStyle name="Calculation 8 2 3 4 10" xfId="1688"/>
    <cellStyle name="Calculation 8 2 3 4 10 2" xfId="1689"/>
    <cellStyle name="Calculation 8 2 3 4 11" xfId="1690"/>
    <cellStyle name="Calculation 8 2 3 4 11 2" xfId="1691"/>
    <cellStyle name="Calculation 8 2 3 4 12" xfId="1692"/>
    <cellStyle name="Calculation 8 2 3 4 12 2" xfId="1693"/>
    <cellStyle name="Calculation 8 2 3 4 13" xfId="1694"/>
    <cellStyle name="Calculation 8 2 3 4 13 2" xfId="1695"/>
    <cellStyle name="Calculation 8 2 3 4 14" xfId="1696"/>
    <cellStyle name="Calculation 8 2 3 4 14 2" xfId="1697"/>
    <cellStyle name="Calculation 8 2 3 4 15" xfId="1698"/>
    <cellStyle name="Calculation 8 2 3 4 15 2" xfId="1699"/>
    <cellStyle name="Calculation 8 2 3 4 16" xfId="1700"/>
    <cellStyle name="Calculation 8 2 3 4 2" xfId="1701"/>
    <cellStyle name="Calculation 8 2 3 4 2 2" xfId="1702"/>
    <cellStyle name="Calculation 8 2 3 4 3" xfId="1703"/>
    <cellStyle name="Calculation 8 2 3 4 3 2" xfId="1704"/>
    <cellStyle name="Calculation 8 2 3 4 4" xfId="1705"/>
    <cellStyle name="Calculation 8 2 3 4 4 2" xfId="1706"/>
    <cellStyle name="Calculation 8 2 3 4 5" xfId="1707"/>
    <cellStyle name="Calculation 8 2 3 4 5 2" xfId="1708"/>
    <cellStyle name="Calculation 8 2 3 4 6" xfId="1709"/>
    <cellStyle name="Calculation 8 2 3 4 6 2" xfId="1710"/>
    <cellStyle name="Calculation 8 2 3 4 7" xfId="1711"/>
    <cellStyle name="Calculation 8 2 3 4 7 2" xfId="1712"/>
    <cellStyle name="Calculation 8 2 3 4 8" xfId="1713"/>
    <cellStyle name="Calculation 8 2 3 4 8 2" xfId="1714"/>
    <cellStyle name="Calculation 8 2 3 4 9" xfId="1715"/>
    <cellStyle name="Calculation 8 2 3 4 9 2" xfId="1716"/>
    <cellStyle name="Calculation 8 2 3 5" xfId="1717"/>
    <cellStyle name="Calculation 8 2 3 5 10" xfId="1718"/>
    <cellStyle name="Calculation 8 2 3 5 10 2" xfId="1719"/>
    <cellStyle name="Calculation 8 2 3 5 11" xfId="1720"/>
    <cellStyle name="Calculation 8 2 3 5 11 2" xfId="1721"/>
    <cellStyle name="Calculation 8 2 3 5 12" xfId="1722"/>
    <cellStyle name="Calculation 8 2 3 5 12 2" xfId="1723"/>
    <cellStyle name="Calculation 8 2 3 5 13" xfId="1724"/>
    <cellStyle name="Calculation 8 2 3 5 13 2" xfId="1725"/>
    <cellStyle name="Calculation 8 2 3 5 14" xfId="1726"/>
    <cellStyle name="Calculation 8 2 3 5 14 2" xfId="1727"/>
    <cellStyle name="Calculation 8 2 3 5 15" xfId="1728"/>
    <cellStyle name="Calculation 8 2 3 5 15 2" xfId="1729"/>
    <cellStyle name="Calculation 8 2 3 5 16" xfId="1730"/>
    <cellStyle name="Calculation 8 2 3 5 2" xfId="1731"/>
    <cellStyle name="Calculation 8 2 3 5 2 2" xfId="1732"/>
    <cellStyle name="Calculation 8 2 3 5 3" xfId="1733"/>
    <cellStyle name="Calculation 8 2 3 5 3 2" xfId="1734"/>
    <cellStyle name="Calculation 8 2 3 5 4" xfId="1735"/>
    <cellStyle name="Calculation 8 2 3 5 4 2" xfId="1736"/>
    <cellStyle name="Calculation 8 2 3 5 5" xfId="1737"/>
    <cellStyle name="Calculation 8 2 3 5 5 2" xfId="1738"/>
    <cellStyle name="Calculation 8 2 3 5 6" xfId="1739"/>
    <cellStyle name="Calculation 8 2 3 5 6 2" xfId="1740"/>
    <cellStyle name="Calculation 8 2 3 5 7" xfId="1741"/>
    <cellStyle name="Calculation 8 2 3 5 7 2" xfId="1742"/>
    <cellStyle name="Calculation 8 2 3 5 8" xfId="1743"/>
    <cellStyle name="Calculation 8 2 3 5 8 2" xfId="1744"/>
    <cellStyle name="Calculation 8 2 3 5 9" xfId="1745"/>
    <cellStyle name="Calculation 8 2 3 5 9 2" xfId="1746"/>
    <cellStyle name="Calculation 8 2 3 6" xfId="1747"/>
    <cellStyle name="Calculation 8 2 3 6 10" xfId="1748"/>
    <cellStyle name="Calculation 8 2 3 6 10 2" xfId="1749"/>
    <cellStyle name="Calculation 8 2 3 6 11" xfId="1750"/>
    <cellStyle name="Calculation 8 2 3 6 11 2" xfId="1751"/>
    <cellStyle name="Calculation 8 2 3 6 12" xfId="1752"/>
    <cellStyle name="Calculation 8 2 3 6 12 2" xfId="1753"/>
    <cellStyle name="Calculation 8 2 3 6 13" xfId="1754"/>
    <cellStyle name="Calculation 8 2 3 6 13 2" xfId="1755"/>
    <cellStyle name="Calculation 8 2 3 6 14" xfId="1756"/>
    <cellStyle name="Calculation 8 2 3 6 14 2" xfId="1757"/>
    <cellStyle name="Calculation 8 2 3 6 15" xfId="1758"/>
    <cellStyle name="Calculation 8 2 3 6 2" xfId="1759"/>
    <cellStyle name="Calculation 8 2 3 6 2 2" xfId="1760"/>
    <cellStyle name="Calculation 8 2 3 6 3" xfId="1761"/>
    <cellStyle name="Calculation 8 2 3 6 3 2" xfId="1762"/>
    <cellStyle name="Calculation 8 2 3 6 4" xfId="1763"/>
    <cellStyle name="Calculation 8 2 3 6 4 2" xfId="1764"/>
    <cellStyle name="Calculation 8 2 3 6 5" xfId="1765"/>
    <cellStyle name="Calculation 8 2 3 6 5 2" xfId="1766"/>
    <cellStyle name="Calculation 8 2 3 6 6" xfId="1767"/>
    <cellStyle name="Calculation 8 2 3 6 6 2" xfId="1768"/>
    <cellStyle name="Calculation 8 2 3 6 7" xfId="1769"/>
    <cellStyle name="Calculation 8 2 3 6 7 2" xfId="1770"/>
    <cellStyle name="Calculation 8 2 3 6 8" xfId="1771"/>
    <cellStyle name="Calculation 8 2 3 6 8 2" xfId="1772"/>
    <cellStyle name="Calculation 8 2 3 6 9" xfId="1773"/>
    <cellStyle name="Calculation 8 2 3 6 9 2" xfId="1774"/>
    <cellStyle name="Calculation 8 2 3 7" xfId="1775"/>
    <cellStyle name="Calculation 8 2 3 7 2" xfId="1776"/>
    <cellStyle name="Calculation 8 2 3 8" xfId="1777"/>
    <cellStyle name="Calculation 8 2 3 8 2" xfId="1778"/>
    <cellStyle name="Calculation 8 2 3 9" xfId="1779"/>
    <cellStyle name="Calculation 8 2 3 9 2" xfId="1780"/>
    <cellStyle name="Calculation 8 2 4" xfId="1781"/>
    <cellStyle name="Calculation 8 2 4 10" xfId="1782"/>
    <cellStyle name="Calculation 8 2 4 10 2" xfId="1783"/>
    <cellStyle name="Calculation 8 2 4 11" xfId="1784"/>
    <cellStyle name="Calculation 8 2 4 11 2" xfId="1785"/>
    <cellStyle name="Calculation 8 2 4 12" xfId="1786"/>
    <cellStyle name="Calculation 8 2 4 12 2" xfId="1787"/>
    <cellStyle name="Calculation 8 2 4 13" xfId="1788"/>
    <cellStyle name="Calculation 8 2 4 13 2" xfId="1789"/>
    <cellStyle name="Calculation 8 2 4 14" xfId="1790"/>
    <cellStyle name="Calculation 8 2 4 14 2" xfId="1791"/>
    <cellStyle name="Calculation 8 2 4 15" xfId="1792"/>
    <cellStyle name="Calculation 8 2 4 15 2" xfId="1793"/>
    <cellStyle name="Calculation 8 2 4 16" xfId="1794"/>
    <cellStyle name="Calculation 8 2 4 16 2" xfId="1795"/>
    <cellStyle name="Calculation 8 2 4 17" xfId="1796"/>
    <cellStyle name="Calculation 8 2 4 17 2" xfId="1797"/>
    <cellStyle name="Calculation 8 2 4 18" xfId="1798"/>
    <cellStyle name="Calculation 8 2 4 18 2" xfId="1799"/>
    <cellStyle name="Calculation 8 2 4 19" xfId="1800"/>
    <cellStyle name="Calculation 8 2 4 19 2" xfId="1801"/>
    <cellStyle name="Calculation 8 2 4 2" xfId="1802"/>
    <cellStyle name="Calculation 8 2 4 2 10" xfId="1803"/>
    <cellStyle name="Calculation 8 2 4 2 10 2" xfId="1804"/>
    <cellStyle name="Calculation 8 2 4 2 11" xfId="1805"/>
    <cellStyle name="Calculation 8 2 4 2 11 2" xfId="1806"/>
    <cellStyle name="Calculation 8 2 4 2 12" xfId="1807"/>
    <cellStyle name="Calculation 8 2 4 2 12 2" xfId="1808"/>
    <cellStyle name="Calculation 8 2 4 2 13" xfId="1809"/>
    <cellStyle name="Calculation 8 2 4 2 13 2" xfId="1810"/>
    <cellStyle name="Calculation 8 2 4 2 14" xfId="1811"/>
    <cellStyle name="Calculation 8 2 4 2 14 2" xfId="1812"/>
    <cellStyle name="Calculation 8 2 4 2 15" xfId="1813"/>
    <cellStyle name="Calculation 8 2 4 2 15 2" xfId="1814"/>
    <cellStyle name="Calculation 8 2 4 2 16" xfId="1815"/>
    <cellStyle name="Calculation 8 2 4 2 16 2" xfId="1816"/>
    <cellStyle name="Calculation 8 2 4 2 17" xfId="1817"/>
    <cellStyle name="Calculation 8 2 4 2 17 2" xfId="1818"/>
    <cellStyle name="Calculation 8 2 4 2 18" xfId="1819"/>
    <cellStyle name="Calculation 8 2 4 2 18 2" xfId="1820"/>
    <cellStyle name="Calculation 8 2 4 2 19" xfId="1821"/>
    <cellStyle name="Calculation 8 2 4 2 2" xfId="1822"/>
    <cellStyle name="Calculation 8 2 4 2 2 2" xfId="1823"/>
    <cellStyle name="Calculation 8 2 4 2 3" xfId="1824"/>
    <cellStyle name="Calculation 8 2 4 2 3 2" xfId="1825"/>
    <cellStyle name="Calculation 8 2 4 2 4" xfId="1826"/>
    <cellStyle name="Calculation 8 2 4 2 4 2" xfId="1827"/>
    <cellStyle name="Calculation 8 2 4 2 5" xfId="1828"/>
    <cellStyle name="Calculation 8 2 4 2 5 2" xfId="1829"/>
    <cellStyle name="Calculation 8 2 4 2 6" xfId="1830"/>
    <cellStyle name="Calculation 8 2 4 2 6 2" xfId="1831"/>
    <cellStyle name="Calculation 8 2 4 2 7" xfId="1832"/>
    <cellStyle name="Calculation 8 2 4 2 7 2" xfId="1833"/>
    <cellStyle name="Calculation 8 2 4 2 8" xfId="1834"/>
    <cellStyle name="Calculation 8 2 4 2 8 2" xfId="1835"/>
    <cellStyle name="Calculation 8 2 4 2 9" xfId="1836"/>
    <cellStyle name="Calculation 8 2 4 2 9 2" xfId="1837"/>
    <cellStyle name="Calculation 8 2 4 20" xfId="1838"/>
    <cellStyle name="Calculation 8 2 4 3" xfId="1839"/>
    <cellStyle name="Calculation 8 2 4 3 10" xfId="1840"/>
    <cellStyle name="Calculation 8 2 4 3 10 2" xfId="1841"/>
    <cellStyle name="Calculation 8 2 4 3 11" xfId="1842"/>
    <cellStyle name="Calculation 8 2 4 3 11 2" xfId="1843"/>
    <cellStyle name="Calculation 8 2 4 3 12" xfId="1844"/>
    <cellStyle name="Calculation 8 2 4 3 12 2" xfId="1845"/>
    <cellStyle name="Calculation 8 2 4 3 13" xfId="1846"/>
    <cellStyle name="Calculation 8 2 4 3 13 2" xfId="1847"/>
    <cellStyle name="Calculation 8 2 4 3 14" xfId="1848"/>
    <cellStyle name="Calculation 8 2 4 3 14 2" xfId="1849"/>
    <cellStyle name="Calculation 8 2 4 3 15" xfId="1850"/>
    <cellStyle name="Calculation 8 2 4 3 15 2" xfId="1851"/>
    <cellStyle name="Calculation 8 2 4 3 16" xfId="1852"/>
    <cellStyle name="Calculation 8 2 4 3 16 2" xfId="1853"/>
    <cellStyle name="Calculation 8 2 4 3 17" xfId="1854"/>
    <cellStyle name="Calculation 8 2 4 3 17 2" xfId="1855"/>
    <cellStyle name="Calculation 8 2 4 3 18" xfId="1856"/>
    <cellStyle name="Calculation 8 2 4 3 2" xfId="1857"/>
    <cellStyle name="Calculation 8 2 4 3 2 2" xfId="1858"/>
    <cellStyle name="Calculation 8 2 4 3 3" xfId="1859"/>
    <cellStyle name="Calculation 8 2 4 3 3 2" xfId="1860"/>
    <cellStyle name="Calculation 8 2 4 3 4" xfId="1861"/>
    <cellStyle name="Calculation 8 2 4 3 4 2" xfId="1862"/>
    <cellStyle name="Calculation 8 2 4 3 5" xfId="1863"/>
    <cellStyle name="Calculation 8 2 4 3 5 2" xfId="1864"/>
    <cellStyle name="Calculation 8 2 4 3 6" xfId="1865"/>
    <cellStyle name="Calculation 8 2 4 3 6 2" xfId="1866"/>
    <cellStyle name="Calculation 8 2 4 3 7" xfId="1867"/>
    <cellStyle name="Calculation 8 2 4 3 7 2" xfId="1868"/>
    <cellStyle name="Calculation 8 2 4 3 8" xfId="1869"/>
    <cellStyle name="Calculation 8 2 4 3 8 2" xfId="1870"/>
    <cellStyle name="Calculation 8 2 4 3 9" xfId="1871"/>
    <cellStyle name="Calculation 8 2 4 3 9 2" xfId="1872"/>
    <cellStyle name="Calculation 8 2 4 4" xfId="1873"/>
    <cellStyle name="Calculation 8 2 4 4 10" xfId="1874"/>
    <cellStyle name="Calculation 8 2 4 4 10 2" xfId="1875"/>
    <cellStyle name="Calculation 8 2 4 4 11" xfId="1876"/>
    <cellStyle name="Calculation 8 2 4 4 11 2" xfId="1877"/>
    <cellStyle name="Calculation 8 2 4 4 12" xfId="1878"/>
    <cellStyle name="Calculation 8 2 4 4 12 2" xfId="1879"/>
    <cellStyle name="Calculation 8 2 4 4 13" xfId="1880"/>
    <cellStyle name="Calculation 8 2 4 4 13 2" xfId="1881"/>
    <cellStyle name="Calculation 8 2 4 4 14" xfId="1882"/>
    <cellStyle name="Calculation 8 2 4 4 14 2" xfId="1883"/>
    <cellStyle name="Calculation 8 2 4 4 15" xfId="1884"/>
    <cellStyle name="Calculation 8 2 4 4 15 2" xfId="1885"/>
    <cellStyle name="Calculation 8 2 4 4 16" xfId="1886"/>
    <cellStyle name="Calculation 8 2 4 4 2" xfId="1887"/>
    <cellStyle name="Calculation 8 2 4 4 2 2" xfId="1888"/>
    <cellStyle name="Calculation 8 2 4 4 3" xfId="1889"/>
    <cellStyle name="Calculation 8 2 4 4 3 2" xfId="1890"/>
    <cellStyle name="Calculation 8 2 4 4 4" xfId="1891"/>
    <cellStyle name="Calculation 8 2 4 4 4 2" xfId="1892"/>
    <cellStyle name="Calculation 8 2 4 4 5" xfId="1893"/>
    <cellStyle name="Calculation 8 2 4 4 5 2" xfId="1894"/>
    <cellStyle name="Calculation 8 2 4 4 6" xfId="1895"/>
    <cellStyle name="Calculation 8 2 4 4 6 2" xfId="1896"/>
    <cellStyle name="Calculation 8 2 4 4 7" xfId="1897"/>
    <cellStyle name="Calculation 8 2 4 4 7 2" xfId="1898"/>
    <cellStyle name="Calculation 8 2 4 4 8" xfId="1899"/>
    <cellStyle name="Calculation 8 2 4 4 8 2" xfId="1900"/>
    <cellStyle name="Calculation 8 2 4 4 9" xfId="1901"/>
    <cellStyle name="Calculation 8 2 4 4 9 2" xfId="1902"/>
    <cellStyle name="Calculation 8 2 4 5" xfId="1903"/>
    <cellStyle name="Calculation 8 2 4 5 10" xfId="1904"/>
    <cellStyle name="Calculation 8 2 4 5 10 2" xfId="1905"/>
    <cellStyle name="Calculation 8 2 4 5 11" xfId="1906"/>
    <cellStyle name="Calculation 8 2 4 5 11 2" xfId="1907"/>
    <cellStyle name="Calculation 8 2 4 5 12" xfId="1908"/>
    <cellStyle name="Calculation 8 2 4 5 12 2" xfId="1909"/>
    <cellStyle name="Calculation 8 2 4 5 13" xfId="1910"/>
    <cellStyle name="Calculation 8 2 4 5 13 2" xfId="1911"/>
    <cellStyle name="Calculation 8 2 4 5 14" xfId="1912"/>
    <cellStyle name="Calculation 8 2 4 5 14 2" xfId="1913"/>
    <cellStyle name="Calculation 8 2 4 5 15" xfId="1914"/>
    <cellStyle name="Calculation 8 2 4 5 15 2" xfId="1915"/>
    <cellStyle name="Calculation 8 2 4 5 16" xfId="1916"/>
    <cellStyle name="Calculation 8 2 4 5 2" xfId="1917"/>
    <cellStyle name="Calculation 8 2 4 5 2 2" xfId="1918"/>
    <cellStyle name="Calculation 8 2 4 5 3" xfId="1919"/>
    <cellStyle name="Calculation 8 2 4 5 3 2" xfId="1920"/>
    <cellStyle name="Calculation 8 2 4 5 4" xfId="1921"/>
    <cellStyle name="Calculation 8 2 4 5 4 2" xfId="1922"/>
    <cellStyle name="Calculation 8 2 4 5 5" xfId="1923"/>
    <cellStyle name="Calculation 8 2 4 5 5 2" xfId="1924"/>
    <cellStyle name="Calculation 8 2 4 5 6" xfId="1925"/>
    <cellStyle name="Calculation 8 2 4 5 6 2" xfId="1926"/>
    <cellStyle name="Calculation 8 2 4 5 7" xfId="1927"/>
    <cellStyle name="Calculation 8 2 4 5 7 2" xfId="1928"/>
    <cellStyle name="Calculation 8 2 4 5 8" xfId="1929"/>
    <cellStyle name="Calculation 8 2 4 5 8 2" xfId="1930"/>
    <cellStyle name="Calculation 8 2 4 5 9" xfId="1931"/>
    <cellStyle name="Calculation 8 2 4 5 9 2" xfId="1932"/>
    <cellStyle name="Calculation 8 2 4 6" xfId="1933"/>
    <cellStyle name="Calculation 8 2 4 6 10" xfId="1934"/>
    <cellStyle name="Calculation 8 2 4 6 10 2" xfId="1935"/>
    <cellStyle name="Calculation 8 2 4 6 11" xfId="1936"/>
    <cellStyle name="Calculation 8 2 4 6 11 2" xfId="1937"/>
    <cellStyle name="Calculation 8 2 4 6 12" xfId="1938"/>
    <cellStyle name="Calculation 8 2 4 6 12 2" xfId="1939"/>
    <cellStyle name="Calculation 8 2 4 6 13" xfId="1940"/>
    <cellStyle name="Calculation 8 2 4 6 13 2" xfId="1941"/>
    <cellStyle name="Calculation 8 2 4 6 14" xfId="1942"/>
    <cellStyle name="Calculation 8 2 4 6 14 2" xfId="1943"/>
    <cellStyle name="Calculation 8 2 4 6 15" xfId="1944"/>
    <cellStyle name="Calculation 8 2 4 6 2" xfId="1945"/>
    <cellStyle name="Calculation 8 2 4 6 2 2" xfId="1946"/>
    <cellStyle name="Calculation 8 2 4 6 3" xfId="1947"/>
    <cellStyle name="Calculation 8 2 4 6 3 2" xfId="1948"/>
    <cellStyle name="Calculation 8 2 4 6 4" xfId="1949"/>
    <cellStyle name="Calculation 8 2 4 6 4 2" xfId="1950"/>
    <cellStyle name="Calculation 8 2 4 6 5" xfId="1951"/>
    <cellStyle name="Calculation 8 2 4 6 5 2" xfId="1952"/>
    <cellStyle name="Calculation 8 2 4 6 6" xfId="1953"/>
    <cellStyle name="Calculation 8 2 4 6 6 2" xfId="1954"/>
    <cellStyle name="Calculation 8 2 4 6 7" xfId="1955"/>
    <cellStyle name="Calculation 8 2 4 6 7 2" xfId="1956"/>
    <cellStyle name="Calculation 8 2 4 6 8" xfId="1957"/>
    <cellStyle name="Calculation 8 2 4 6 8 2" xfId="1958"/>
    <cellStyle name="Calculation 8 2 4 6 9" xfId="1959"/>
    <cellStyle name="Calculation 8 2 4 6 9 2" xfId="1960"/>
    <cellStyle name="Calculation 8 2 4 7" xfId="1961"/>
    <cellStyle name="Calculation 8 2 4 7 2" xfId="1962"/>
    <cellStyle name="Calculation 8 2 4 8" xfId="1963"/>
    <cellStyle name="Calculation 8 2 4 8 2" xfId="1964"/>
    <cellStyle name="Calculation 8 2 4 9" xfId="1965"/>
    <cellStyle name="Calculation 8 2 4 9 2" xfId="1966"/>
    <cellStyle name="Calculation 8 2 5" xfId="1967"/>
    <cellStyle name="Calculation 8 2 5 10" xfId="1968"/>
    <cellStyle name="Calculation 8 2 5 10 2" xfId="1969"/>
    <cellStyle name="Calculation 8 2 5 11" xfId="1970"/>
    <cellStyle name="Calculation 8 2 5 11 2" xfId="1971"/>
    <cellStyle name="Calculation 8 2 5 12" xfId="1972"/>
    <cellStyle name="Calculation 8 2 5 12 2" xfId="1973"/>
    <cellStyle name="Calculation 8 2 5 13" xfId="1974"/>
    <cellStyle name="Calculation 8 2 5 13 2" xfId="1975"/>
    <cellStyle name="Calculation 8 2 5 14" xfId="1976"/>
    <cellStyle name="Calculation 8 2 5 14 2" xfId="1977"/>
    <cellStyle name="Calculation 8 2 5 15" xfId="1978"/>
    <cellStyle name="Calculation 8 2 5 15 2" xfId="1979"/>
    <cellStyle name="Calculation 8 2 5 16" xfId="1980"/>
    <cellStyle name="Calculation 8 2 5 16 2" xfId="1981"/>
    <cellStyle name="Calculation 8 2 5 17" xfId="1982"/>
    <cellStyle name="Calculation 8 2 5 17 2" xfId="1983"/>
    <cellStyle name="Calculation 8 2 5 18" xfId="1984"/>
    <cellStyle name="Calculation 8 2 5 18 2" xfId="1985"/>
    <cellStyle name="Calculation 8 2 5 19" xfId="1986"/>
    <cellStyle name="Calculation 8 2 5 2" xfId="1987"/>
    <cellStyle name="Calculation 8 2 5 2 10" xfId="1988"/>
    <cellStyle name="Calculation 8 2 5 2 10 2" xfId="1989"/>
    <cellStyle name="Calculation 8 2 5 2 11" xfId="1990"/>
    <cellStyle name="Calculation 8 2 5 2 11 2" xfId="1991"/>
    <cellStyle name="Calculation 8 2 5 2 12" xfId="1992"/>
    <cellStyle name="Calculation 8 2 5 2 12 2" xfId="1993"/>
    <cellStyle name="Calculation 8 2 5 2 13" xfId="1994"/>
    <cellStyle name="Calculation 8 2 5 2 13 2" xfId="1995"/>
    <cellStyle name="Calculation 8 2 5 2 14" xfId="1996"/>
    <cellStyle name="Calculation 8 2 5 2 14 2" xfId="1997"/>
    <cellStyle name="Calculation 8 2 5 2 15" xfId="1998"/>
    <cellStyle name="Calculation 8 2 5 2 15 2" xfId="1999"/>
    <cellStyle name="Calculation 8 2 5 2 16" xfId="2000"/>
    <cellStyle name="Calculation 8 2 5 2 16 2" xfId="2001"/>
    <cellStyle name="Calculation 8 2 5 2 17" xfId="2002"/>
    <cellStyle name="Calculation 8 2 5 2 17 2" xfId="2003"/>
    <cellStyle name="Calculation 8 2 5 2 18" xfId="2004"/>
    <cellStyle name="Calculation 8 2 5 2 2" xfId="2005"/>
    <cellStyle name="Calculation 8 2 5 2 2 2" xfId="2006"/>
    <cellStyle name="Calculation 8 2 5 2 3" xfId="2007"/>
    <cellStyle name="Calculation 8 2 5 2 3 2" xfId="2008"/>
    <cellStyle name="Calculation 8 2 5 2 4" xfId="2009"/>
    <cellStyle name="Calculation 8 2 5 2 4 2" xfId="2010"/>
    <cellStyle name="Calculation 8 2 5 2 5" xfId="2011"/>
    <cellStyle name="Calculation 8 2 5 2 5 2" xfId="2012"/>
    <cellStyle name="Calculation 8 2 5 2 6" xfId="2013"/>
    <cellStyle name="Calculation 8 2 5 2 6 2" xfId="2014"/>
    <cellStyle name="Calculation 8 2 5 2 7" xfId="2015"/>
    <cellStyle name="Calculation 8 2 5 2 7 2" xfId="2016"/>
    <cellStyle name="Calculation 8 2 5 2 8" xfId="2017"/>
    <cellStyle name="Calculation 8 2 5 2 8 2" xfId="2018"/>
    <cellStyle name="Calculation 8 2 5 2 9" xfId="2019"/>
    <cellStyle name="Calculation 8 2 5 2 9 2" xfId="2020"/>
    <cellStyle name="Calculation 8 2 5 3" xfId="2021"/>
    <cellStyle name="Calculation 8 2 5 3 10" xfId="2022"/>
    <cellStyle name="Calculation 8 2 5 3 10 2" xfId="2023"/>
    <cellStyle name="Calculation 8 2 5 3 11" xfId="2024"/>
    <cellStyle name="Calculation 8 2 5 3 11 2" xfId="2025"/>
    <cellStyle name="Calculation 8 2 5 3 12" xfId="2026"/>
    <cellStyle name="Calculation 8 2 5 3 12 2" xfId="2027"/>
    <cellStyle name="Calculation 8 2 5 3 13" xfId="2028"/>
    <cellStyle name="Calculation 8 2 5 3 13 2" xfId="2029"/>
    <cellStyle name="Calculation 8 2 5 3 14" xfId="2030"/>
    <cellStyle name="Calculation 8 2 5 3 14 2" xfId="2031"/>
    <cellStyle name="Calculation 8 2 5 3 15" xfId="2032"/>
    <cellStyle name="Calculation 8 2 5 3 15 2" xfId="2033"/>
    <cellStyle name="Calculation 8 2 5 3 16" xfId="2034"/>
    <cellStyle name="Calculation 8 2 5 3 2" xfId="2035"/>
    <cellStyle name="Calculation 8 2 5 3 2 2" xfId="2036"/>
    <cellStyle name="Calculation 8 2 5 3 3" xfId="2037"/>
    <cellStyle name="Calculation 8 2 5 3 3 2" xfId="2038"/>
    <cellStyle name="Calculation 8 2 5 3 4" xfId="2039"/>
    <cellStyle name="Calculation 8 2 5 3 4 2" xfId="2040"/>
    <cellStyle name="Calculation 8 2 5 3 5" xfId="2041"/>
    <cellStyle name="Calculation 8 2 5 3 5 2" xfId="2042"/>
    <cellStyle name="Calculation 8 2 5 3 6" xfId="2043"/>
    <cellStyle name="Calculation 8 2 5 3 6 2" xfId="2044"/>
    <cellStyle name="Calculation 8 2 5 3 7" xfId="2045"/>
    <cellStyle name="Calculation 8 2 5 3 7 2" xfId="2046"/>
    <cellStyle name="Calculation 8 2 5 3 8" xfId="2047"/>
    <cellStyle name="Calculation 8 2 5 3 8 2" xfId="2048"/>
    <cellStyle name="Calculation 8 2 5 3 9" xfId="2049"/>
    <cellStyle name="Calculation 8 2 5 3 9 2" xfId="2050"/>
    <cellStyle name="Calculation 8 2 5 4" xfId="2051"/>
    <cellStyle name="Calculation 8 2 5 4 10" xfId="2052"/>
    <cellStyle name="Calculation 8 2 5 4 10 2" xfId="2053"/>
    <cellStyle name="Calculation 8 2 5 4 11" xfId="2054"/>
    <cellStyle name="Calculation 8 2 5 4 11 2" xfId="2055"/>
    <cellStyle name="Calculation 8 2 5 4 12" xfId="2056"/>
    <cellStyle name="Calculation 8 2 5 4 12 2" xfId="2057"/>
    <cellStyle name="Calculation 8 2 5 4 13" xfId="2058"/>
    <cellStyle name="Calculation 8 2 5 4 13 2" xfId="2059"/>
    <cellStyle name="Calculation 8 2 5 4 14" xfId="2060"/>
    <cellStyle name="Calculation 8 2 5 4 14 2" xfId="2061"/>
    <cellStyle name="Calculation 8 2 5 4 15" xfId="2062"/>
    <cellStyle name="Calculation 8 2 5 4 15 2" xfId="2063"/>
    <cellStyle name="Calculation 8 2 5 4 16" xfId="2064"/>
    <cellStyle name="Calculation 8 2 5 4 2" xfId="2065"/>
    <cellStyle name="Calculation 8 2 5 4 2 2" xfId="2066"/>
    <cellStyle name="Calculation 8 2 5 4 3" xfId="2067"/>
    <cellStyle name="Calculation 8 2 5 4 3 2" xfId="2068"/>
    <cellStyle name="Calculation 8 2 5 4 4" xfId="2069"/>
    <cellStyle name="Calculation 8 2 5 4 4 2" xfId="2070"/>
    <cellStyle name="Calculation 8 2 5 4 5" xfId="2071"/>
    <cellStyle name="Calculation 8 2 5 4 5 2" xfId="2072"/>
    <cellStyle name="Calculation 8 2 5 4 6" xfId="2073"/>
    <cellStyle name="Calculation 8 2 5 4 6 2" xfId="2074"/>
    <cellStyle name="Calculation 8 2 5 4 7" xfId="2075"/>
    <cellStyle name="Calculation 8 2 5 4 7 2" xfId="2076"/>
    <cellStyle name="Calculation 8 2 5 4 8" xfId="2077"/>
    <cellStyle name="Calculation 8 2 5 4 8 2" xfId="2078"/>
    <cellStyle name="Calculation 8 2 5 4 9" xfId="2079"/>
    <cellStyle name="Calculation 8 2 5 4 9 2" xfId="2080"/>
    <cellStyle name="Calculation 8 2 5 5" xfId="2081"/>
    <cellStyle name="Calculation 8 2 5 5 10" xfId="2082"/>
    <cellStyle name="Calculation 8 2 5 5 10 2" xfId="2083"/>
    <cellStyle name="Calculation 8 2 5 5 11" xfId="2084"/>
    <cellStyle name="Calculation 8 2 5 5 11 2" xfId="2085"/>
    <cellStyle name="Calculation 8 2 5 5 12" xfId="2086"/>
    <cellStyle name="Calculation 8 2 5 5 12 2" xfId="2087"/>
    <cellStyle name="Calculation 8 2 5 5 13" xfId="2088"/>
    <cellStyle name="Calculation 8 2 5 5 13 2" xfId="2089"/>
    <cellStyle name="Calculation 8 2 5 5 14" xfId="2090"/>
    <cellStyle name="Calculation 8 2 5 5 14 2" xfId="2091"/>
    <cellStyle name="Calculation 8 2 5 5 15" xfId="2092"/>
    <cellStyle name="Calculation 8 2 5 5 2" xfId="2093"/>
    <cellStyle name="Calculation 8 2 5 5 2 2" xfId="2094"/>
    <cellStyle name="Calculation 8 2 5 5 3" xfId="2095"/>
    <cellStyle name="Calculation 8 2 5 5 3 2" xfId="2096"/>
    <cellStyle name="Calculation 8 2 5 5 4" xfId="2097"/>
    <cellStyle name="Calculation 8 2 5 5 4 2" xfId="2098"/>
    <cellStyle name="Calculation 8 2 5 5 5" xfId="2099"/>
    <cellStyle name="Calculation 8 2 5 5 5 2" xfId="2100"/>
    <cellStyle name="Calculation 8 2 5 5 6" xfId="2101"/>
    <cellStyle name="Calculation 8 2 5 5 6 2" xfId="2102"/>
    <cellStyle name="Calculation 8 2 5 5 7" xfId="2103"/>
    <cellStyle name="Calculation 8 2 5 5 7 2" xfId="2104"/>
    <cellStyle name="Calculation 8 2 5 5 8" xfId="2105"/>
    <cellStyle name="Calculation 8 2 5 5 8 2" xfId="2106"/>
    <cellStyle name="Calculation 8 2 5 5 9" xfId="2107"/>
    <cellStyle name="Calculation 8 2 5 5 9 2" xfId="2108"/>
    <cellStyle name="Calculation 8 2 5 6" xfId="2109"/>
    <cellStyle name="Calculation 8 2 5 6 2" xfId="2110"/>
    <cellStyle name="Calculation 8 2 5 7" xfId="2111"/>
    <cellStyle name="Calculation 8 2 5 7 2" xfId="2112"/>
    <cellStyle name="Calculation 8 2 5 8" xfId="2113"/>
    <cellStyle name="Calculation 8 2 5 8 2" xfId="2114"/>
    <cellStyle name="Calculation 8 2 5 9" xfId="2115"/>
    <cellStyle name="Calculation 8 2 5 9 2" xfId="2116"/>
    <cellStyle name="Calculation 8 2 6" xfId="2117"/>
    <cellStyle name="Calculation 8 2 6 10" xfId="2118"/>
    <cellStyle name="Calculation 8 2 6 10 2" xfId="2119"/>
    <cellStyle name="Calculation 8 2 6 11" xfId="2120"/>
    <cellStyle name="Calculation 8 2 6 11 2" xfId="2121"/>
    <cellStyle name="Calculation 8 2 6 12" xfId="2122"/>
    <cellStyle name="Calculation 8 2 6 12 2" xfId="2123"/>
    <cellStyle name="Calculation 8 2 6 13" xfId="2124"/>
    <cellStyle name="Calculation 8 2 6 13 2" xfId="2125"/>
    <cellStyle name="Calculation 8 2 6 14" xfId="2126"/>
    <cellStyle name="Calculation 8 2 6 14 2" xfId="2127"/>
    <cellStyle name="Calculation 8 2 6 15" xfId="2128"/>
    <cellStyle name="Calculation 8 2 6 15 2" xfId="2129"/>
    <cellStyle name="Calculation 8 2 6 16" xfId="2130"/>
    <cellStyle name="Calculation 8 2 6 16 2" xfId="2131"/>
    <cellStyle name="Calculation 8 2 6 17" xfId="2132"/>
    <cellStyle name="Calculation 8 2 6 17 2" xfId="2133"/>
    <cellStyle name="Calculation 8 2 6 18" xfId="2134"/>
    <cellStyle name="Calculation 8 2 6 18 2" xfId="2135"/>
    <cellStyle name="Calculation 8 2 6 19" xfId="2136"/>
    <cellStyle name="Calculation 8 2 6 2" xfId="2137"/>
    <cellStyle name="Calculation 8 2 6 2 10" xfId="2138"/>
    <cellStyle name="Calculation 8 2 6 2 10 2" xfId="2139"/>
    <cellStyle name="Calculation 8 2 6 2 11" xfId="2140"/>
    <cellStyle name="Calculation 8 2 6 2 11 2" xfId="2141"/>
    <cellStyle name="Calculation 8 2 6 2 12" xfId="2142"/>
    <cellStyle name="Calculation 8 2 6 2 12 2" xfId="2143"/>
    <cellStyle name="Calculation 8 2 6 2 13" xfId="2144"/>
    <cellStyle name="Calculation 8 2 6 2 13 2" xfId="2145"/>
    <cellStyle name="Calculation 8 2 6 2 14" xfId="2146"/>
    <cellStyle name="Calculation 8 2 6 2 14 2" xfId="2147"/>
    <cellStyle name="Calculation 8 2 6 2 15" xfId="2148"/>
    <cellStyle name="Calculation 8 2 6 2 15 2" xfId="2149"/>
    <cellStyle name="Calculation 8 2 6 2 16" xfId="2150"/>
    <cellStyle name="Calculation 8 2 6 2 16 2" xfId="2151"/>
    <cellStyle name="Calculation 8 2 6 2 17" xfId="2152"/>
    <cellStyle name="Calculation 8 2 6 2 17 2" xfId="2153"/>
    <cellStyle name="Calculation 8 2 6 2 18" xfId="2154"/>
    <cellStyle name="Calculation 8 2 6 2 2" xfId="2155"/>
    <cellStyle name="Calculation 8 2 6 2 2 2" xfId="2156"/>
    <cellStyle name="Calculation 8 2 6 2 3" xfId="2157"/>
    <cellStyle name="Calculation 8 2 6 2 3 2" xfId="2158"/>
    <cellStyle name="Calculation 8 2 6 2 4" xfId="2159"/>
    <cellStyle name="Calculation 8 2 6 2 4 2" xfId="2160"/>
    <cellStyle name="Calculation 8 2 6 2 5" xfId="2161"/>
    <cellStyle name="Calculation 8 2 6 2 5 2" xfId="2162"/>
    <cellStyle name="Calculation 8 2 6 2 6" xfId="2163"/>
    <cellStyle name="Calculation 8 2 6 2 6 2" xfId="2164"/>
    <cellStyle name="Calculation 8 2 6 2 7" xfId="2165"/>
    <cellStyle name="Calculation 8 2 6 2 7 2" xfId="2166"/>
    <cellStyle name="Calculation 8 2 6 2 8" xfId="2167"/>
    <cellStyle name="Calculation 8 2 6 2 8 2" xfId="2168"/>
    <cellStyle name="Calculation 8 2 6 2 9" xfId="2169"/>
    <cellStyle name="Calculation 8 2 6 2 9 2" xfId="2170"/>
    <cellStyle name="Calculation 8 2 6 3" xfId="2171"/>
    <cellStyle name="Calculation 8 2 6 3 10" xfId="2172"/>
    <cellStyle name="Calculation 8 2 6 3 10 2" xfId="2173"/>
    <cellStyle name="Calculation 8 2 6 3 11" xfId="2174"/>
    <cellStyle name="Calculation 8 2 6 3 11 2" xfId="2175"/>
    <cellStyle name="Calculation 8 2 6 3 12" xfId="2176"/>
    <cellStyle name="Calculation 8 2 6 3 12 2" xfId="2177"/>
    <cellStyle name="Calculation 8 2 6 3 13" xfId="2178"/>
    <cellStyle name="Calculation 8 2 6 3 13 2" xfId="2179"/>
    <cellStyle name="Calculation 8 2 6 3 14" xfId="2180"/>
    <cellStyle name="Calculation 8 2 6 3 14 2" xfId="2181"/>
    <cellStyle name="Calculation 8 2 6 3 15" xfId="2182"/>
    <cellStyle name="Calculation 8 2 6 3 15 2" xfId="2183"/>
    <cellStyle name="Calculation 8 2 6 3 16" xfId="2184"/>
    <cellStyle name="Calculation 8 2 6 3 2" xfId="2185"/>
    <cellStyle name="Calculation 8 2 6 3 2 2" xfId="2186"/>
    <cellStyle name="Calculation 8 2 6 3 3" xfId="2187"/>
    <cellStyle name="Calculation 8 2 6 3 3 2" xfId="2188"/>
    <cellStyle name="Calculation 8 2 6 3 4" xfId="2189"/>
    <cellStyle name="Calculation 8 2 6 3 4 2" xfId="2190"/>
    <cellStyle name="Calculation 8 2 6 3 5" xfId="2191"/>
    <cellStyle name="Calculation 8 2 6 3 5 2" xfId="2192"/>
    <cellStyle name="Calculation 8 2 6 3 6" xfId="2193"/>
    <cellStyle name="Calculation 8 2 6 3 6 2" xfId="2194"/>
    <cellStyle name="Calculation 8 2 6 3 7" xfId="2195"/>
    <cellStyle name="Calculation 8 2 6 3 7 2" xfId="2196"/>
    <cellStyle name="Calculation 8 2 6 3 8" xfId="2197"/>
    <cellStyle name="Calculation 8 2 6 3 8 2" xfId="2198"/>
    <cellStyle name="Calculation 8 2 6 3 9" xfId="2199"/>
    <cellStyle name="Calculation 8 2 6 3 9 2" xfId="2200"/>
    <cellStyle name="Calculation 8 2 6 4" xfId="2201"/>
    <cellStyle name="Calculation 8 2 6 4 10" xfId="2202"/>
    <cellStyle name="Calculation 8 2 6 4 10 2" xfId="2203"/>
    <cellStyle name="Calculation 8 2 6 4 11" xfId="2204"/>
    <cellStyle name="Calculation 8 2 6 4 11 2" xfId="2205"/>
    <cellStyle name="Calculation 8 2 6 4 12" xfId="2206"/>
    <cellStyle name="Calculation 8 2 6 4 12 2" xfId="2207"/>
    <cellStyle name="Calculation 8 2 6 4 13" xfId="2208"/>
    <cellStyle name="Calculation 8 2 6 4 13 2" xfId="2209"/>
    <cellStyle name="Calculation 8 2 6 4 14" xfId="2210"/>
    <cellStyle name="Calculation 8 2 6 4 14 2" xfId="2211"/>
    <cellStyle name="Calculation 8 2 6 4 15" xfId="2212"/>
    <cellStyle name="Calculation 8 2 6 4 15 2" xfId="2213"/>
    <cellStyle name="Calculation 8 2 6 4 16" xfId="2214"/>
    <cellStyle name="Calculation 8 2 6 4 2" xfId="2215"/>
    <cellStyle name="Calculation 8 2 6 4 2 2" xfId="2216"/>
    <cellStyle name="Calculation 8 2 6 4 3" xfId="2217"/>
    <cellStyle name="Calculation 8 2 6 4 3 2" xfId="2218"/>
    <cellStyle name="Calculation 8 2 6 4 4" xfId="2219"/>
    <cellStyle name="Calculation 8 2 6 4 4 2" xfId="2220"/>
    <cellStyle name="Calculation 8 2 6 4 5" xfId="2221"/>
    <cellStyle name="Calculation 8 2 6 4 5 2" xfId="2222"/>
    <cellStyle name="Calculation 8 2 6 4 6" xfId="2223"/>
    <cellStyle name="Calculation 8 2 6 4 6 2" xfId="2224"/>
    <cellStyle name="Calculation 8 2 6 4 7" xfId="2225"/>
    <cellStyle name="Calculation 8 2 6 4 7 2" xfId="2226"/>
    <cellStyle name="Calculation 8 2 6 4 8" xfId="2227"/>
    <cellStyle name="Calculation 8 2 6 4 8 2" xfId="2228"/>
    <cellStyle name="Calculation 8 2 6 4 9" xfId="2229"/>
    <cellStyle name="Calculation 8 2 6 4 9 2" xfId="2230"/>
    <cellStyle name="Calculation 8 2 6 5" xfId="2231"/>
    <cellStyle name="Calculation 8 2 6 5 10" xfId="2232"/>
    <cellStyle name="Calculation 8 2 6 5 10 2" xfId="2233"/>
    <cellStyle name="Calculation 8 2 6 5 11" xfId="2234"/>
    <cellStyle name="Calculation 8 2 6 5 11 2" xfId="2235"/>
    <cellStyle name="Calculation 8 2 6 5 12" xfId="2236"/>
    <cellStyle name="Calculation 8 2 6 5 12 2" xfId="2237"/>
    <cellStyle name="Calculation 8 2 6 5 13" xfId="2238"/>
    <cellStyle name="Calculation 8 2 6 5 13 2" xfId="2239"/>
    <cellStyle name="Calculation 8 2 6 5 14" xfId="2240"/>
    <cellStyle name="Calculation 8 2 6 5 14 2" xfId="2241"/>
    <cellStyle name="Calculation 8 2 6 5 15" xfId="2242"/>
    <cellStyle name="Calculation 8 2 6 5 2" xfId="2243"/>
    <cellStyle name="Calculation 8 2 6 5 2 2" xfId="2244"/>
    <cellStyle name="Calculation 8 2 6 5 3" xfId="2245"/>
    <cellStyle name="Calculation 8 2 6 5 3 2" xfId="2246"/>
    <cellStyle name="Calculation 8 2 6 5 4" xfId="2247"/>
    <cellStyle name="Calculation 8 2 6 5 4 2" xfId="2248"/>
    <cellStyle name="Calculation 8 2 6 5 5" xfId="2249"/>
    <cellStyle name="Calculation 8 2 6 5 5 2" xfId="2250"/>
    <cellStyle name="Calculation 8 2 6 5 6" xfId="2251"/>
    <cellStyle name="Calculation 8 2 6 5 6 2" xfId="2252"/>
    <cellStyle name="Calculation 8 2 6 5 7" xfId="2253"/>
    <cellStyle name="Calculation 8 2 6 5 7 2" xfId="2254"/>
    <cellStyle name="Calculation 8 2 6 5 8" xfId="2255"/>
    <cellStyle name="Calculation 8 2 6 5 8 2" xfId="2256"/>
    <cellStyle name="Calculation 8 2 6 5 9" xfId="2257"/>
    <cellStyle name="Calculation 8 2 6 5 9 2" xfId="2258"/>
    <cellStyle name="Calculation 8 2 6 6" xfId="2259"/>
    <cellStyle name="Calculation 8 2 6 6 2" xfId="2260"/>
    <cellStyle name="Calculation 8 2 6 7" xfId="2261"/>
    <cellStyle name="Calculation 8 2 6 7 2" xfId="2262"/>
    <cellStyle name="Calculation 8 2 6 8" xfId="2263"/>
    <cellStyle name="Calculation 8 2 6 8 2" xfId="2264"/>
    <cellStyle name="Calculation 8 2 6 9" xfId="2265"/>
    <cellStyle name="Calculation 8 2 6 9 2" xfId="2266"/>
    <cellStyle name="Calculation 8 2 7" xfId="2267"/>
    <cellStyle name="Calculation 8 2 7 10" xfId="2268"/>
    <cellStyle name="Calculation 8 2 7 10 2" xfId="2269"/>
    <cellStyle name="Calculation 8 2 7 11" xfId="2270"/>
    <cellStyle name="Calculation 8 2 7 11 2" xfId="2271"/>
    <cellStyle name="Calculation 8 2 7 12" xfId="2272"/>
    <cellStyle name="Calculation 8 2 7 12 2" xfId="2273"/>
    <cellStyle name="Calculation 8 2 7 13" xfId="2274"/>
    <cellStyle name="Calculation 8 2 7 13 2" xfId="2275"/>
    <cellStyle name="Calculation 8 2 7 14" xfId="2276"/>
    <cellStyle name="Calculation 8 2 7 14 2" xfId="2277"/>
    <cellStyle name="Calculation 8 2 7 15" xfId="2278"/>
    <cellStyle name="Calculation 8 2 7 15 2" xfId="2279"/>
    <cellStyle name="Calculation 8 2 7 16" xfId="2280"/>
    <cellStyle name="Calculation 8 2 7 16 2" xfId="2281"/>
    <cellStyle name="Calculation 8 2 7 17" xfId="2282"/>
    <cellStyle name="Calculation 8 2 7 17 2" xfId="2283"/>
    <cellStyle name="Calculation 8 2 7 18" xfId="2284"/>
    <cellStyle name="Calculation 8 2 7 2" xfId="2285"/>
    <cellStyle name="Calculation 8 2 7 2 10" xfId="2286"/>
    <cellStyle name="Calculation 8 2 7 2 10 2" xfId="2287"/>
    <cellStyle name="Calculation 8 2 7 2 11" xfId="2288"/>
    <cellStyle name="Calculation 8 2 7 2 11 2" xfId="2289"/>
    <cellStyle name="Calculation 8 2 7 2 12" xfId="2290"/>
    <cellStyle name="Calculation 8 2 7 2 12 2" xfId="2291"/>
    <cellStyle name="Calculation 8 2 7 2 13" xfId="2292"/>
    <cellStyle name="Calculation 8 2 7 2 13 2" xfId="2293"/>
    <cellStyle name="Calculation 8 2 7 2 14" xfId="2294"/>
    <cellStyle name="Calculation 8 2 7 2 14 2" xfId="2295"/>
    <cellStyle name="Calculation 8 2 7 2 15" xfId="2296"/>
    <cellStyle name="Calculation 8 2 7 2 15 2" xfId="2297"/>
    <cellStyle name="Calculation 8 2 7 2 16" xfId="2298"/>
    <cellStyle name="Calculation 8 2 7 2 16 2" xfId="2299"/>
    <cellStyle name="Calculation 8 2 7 2 17" xfId="2300"/>
    <cellStyle name="Calculation 8 2 7 2 17 2" xfId="2301"/>
    <cellStyle name="Calculation 8 2 7 2 18" xfId="2302"/>
    <cellStyle name="Calculation 8 2 7 2 2" xfId="2303"/>
    <cellStyle name="Calculation 8 2 7 2 2 2" xfId="2304"/>
    <cellStyle name="Calculation 8 2 7 2 3" xfId="2305"/>
    <cellStyle name="Calculation 8 2 7 2 3 2" xfId="2306"/>
    <cellStyle name="Calculation 8 2 7 2 4" xfId="2307"/>
    <cellStyle name="Calculation 8 2 7 2 4 2" xfId="2308"/>
    <cellStyle name="Calculation 8 2 7 2 5" xfId="2309"/>
    <cellStyle name="Calculation 8 2 7 2 5 2" xfId="2310"/>
    <cellStyle name="Calculation 8 2 7 2 6" xfId="2311"/>
    <cellStyle name="Calculation 8 2 7 2 6 2" xfId="2312"/>
    <cellStyle name="Calculation 8 2 7 2 7" xfId="2313"/>
    <cellStyle name="Calculation 8 2 7 2 7 2" xfId="2314"/>
    <cellStyle name="Calculation 8 2 7 2 8" xfId="2315"/>
    <cellStyle name="Calculation 8 2 7 2 8 2" xfId="2316"/>
    <cellStyle name="Calculation 8 2 7 2 9" xfId="2317"/>
    <cellStyle name="Calculation 8 2 7 2 9 2" xfId="2318"/>
    <cellStyle name="Calculation 8 2 7 3" xfId="2319"/>
    <cellStyle name="Calculation 8 2 7 3 10" xfId="2320"/>
    <cellStyle name="Calculation 8 2 7 3 10 2" xfId="2321"/>
    <cellStyle name="Calculation 8 2 7 3 11" xfId="2322"/>
    <cellStyle name="Calculation 8 2 7 3 11 2" xfId="2323"/>
    <cellStyle name="Calculation 8 2 7 3 12" xfId="2324"/>
    <cellStyle name="Calculation 8 2 7 3 12 2" xfId="2325"/>
    <cellStyle name="Calculation 8 2 7 3 13" xfId="2326"/>
    <cellStyle name="Calculation 8 2 7 3 13 2" xfId="2327"/>
    <cellStyle name="Calculation 8 2 7 3 14" xfId="2328"/>
    <cellStyle name="Calculation 8 2 7 3 14 2" xfId="2329"/>
    <cellStyle name="Calculation 8 2 7 3 15" xfId="2330"/>
    <cellStyle name="Calculation 8 2 7 3 15 2" xfId="2331"/>
    <cellStyle name="Calculation 8 2 7 3 16" xfId="2332"/>
    <cellStyle name="Calculation 8 2 7 3 2" xfId="2333"/>
    <cellStyle name="Calculation 8 2 7 3 2 2" xfId="2334"/>
    <cellStyle name="Calculation 8 2 7 3 3" xfId="2335"/>
    <cellStyle name="Calculation 8 2 7 3 3 2" xfId="2336"/>
    <cellStyle name="Calculation 8 2 7 3 4" xfId="2337"/>
    <cellStyle name="Calculation 8 2 7 3 4 2" xfId="2338"/>
    <cellStyle name="Calculation 8 2 7 3 5" xfId="2339"/>
    <cellStyle name="Calculation 8 2 7 3 5 2" xfId="2340"/>
    <cellStyle name="Calculation 8 2 7 3 6" xfId="2341"/>
    <cellStyle name="Calculation 8 2 7 3 6 2" xfId="2342"/>
    <cellStyle name="Calculation 8 2 7 3 7" xfId="2343"/>
    <cellStyle name="Calculation 8 2 7 3 7 2" xfId="2344"/>
    <cellStyle name="Calculation 8 2 7 3 8" xfId="2345"/>
    <cellStyle name="Calculation 8 2 7 3 8 2" xfId="2346"/>
    <cellStyle name="Calculation 8 2 7 3 9" xfId="2347"/>
    <cellStyle name="Calculation 8 2 7 3 9 2" xfId="2348"/>
    <cellStyle name="Calculation 8 2 7 4" xfId="2349"/>
    <cellStyle name="Calculation 8 2 7 4 10" xfId="2350"/>
    <cellStyle name="Calculation 8 2 7 4 10 2" xfId="2351"/>
    <cellStyle name="Calculation 8 2 7 4 11" xfId="2352"/>
    <cellStyle name="Calculation 8 2 7 4 11 2" xfId="2353"/>
    <cellStyle name="Calculation 8 2 7 4 12" xfId="2354"/>
    <cellStyle name="Calculation 8 2 7 4 12 2" xfId="2355"/>
    <cellStyle name="Calculation 8 2 7 4 13" xfId="2356"/>
    <cellStyle name="Calculation 8 2 7 4 13 2" xfId="2357"/>
    <cellStyle name="Calculation 8 2 7 4 14" xfId="2358"/>
    <cellStyle name="Calculation 8 2 7 4 14 2" xfId="2359"/>
    <cellStyle name="Calculation 8 2 7 4 15" xfId="2360"/>
    <cellStyle name="Calculation 8 2 7 4 15 2" xfId="2361"/>
    <cellStyle name="Calculation 8 2 7 4 16" xfId="2362"/>
    <cellStyle name="Calculation 8 2 7 4 2" xfId="2363"/>
    <cellStyle name="Calculation 8 2 7 4 2 2" xfId="2364"/>
    <cellStyle name="Calculation 8 2 7 4 3" xfId="2365"/>
    <cellStyle name="Calculation 8 2 7 4 3 2" xfId="2366"/>
    <cellStyle name="Calculation 8 2 7 4 4" xfId="2367"/>
    <cellStyle name="Calculation 8 2 7 4 4 2" xfId="2368"/>
    <cellStyle name="Calculation 8 2 7 4 5" xfId="2369"/>
    <cellStyle name="Calculation 8 2 7 4 5 2" xfId="2370"/>
    <cellStyle name="Calculation 8 2 7 4 6" xfId="2371"/>
    <cellStyle name="Calculation 8 2 7 4 6 2" xfId="2372"/>
    <cellStyle name="Calculation 8 2 7 4 7" xfId="2373"/>
    <cellStyle name="Calculation 8 2 7 4 7 2" xfId="2374"/>
    <cellStyle name="Calculation 8 2 7 4 8" xfId="2375"/>
    <cellStyle name="Calculation 8 2 7 4 8 2" xfId="2376"/>
    <cellStyle name="Calculation 8 2 7 4 9" xfId="2377"/>
    <cellStyle name="Calculation 8 2 7 4 9 2" xfId="2378"/>
    <cellStyle name="Calculation 8 2 7 5" xfId="2379"/>
    <cellStyle name="Calculation 8 2 7 5 10" xfId="2380"/>
    <cellStyle name="Calculation 8 2 7 5 10 2" xfId="2381"/>
    <cellStyle name="Calculation 8 2 7 5 11" xfId="2382"/>
    <cellStyle name="Calculation 8 2 7 5 11 2" xfId="2383"/>
    <cellStyle name="Calculation 8 2 7 5 12" xfId="2384"/>
    <cellStyle name="Calculation 8 2 7 5 12 2" xfId="2385"/>
    <cellStyle name="Calculation 8 2 7 5 13" xfId="2386"/>
    <cellStyle name="Calculation 8 2 7 5 13 2" xfId="2387"/>
    <cellStyle name="Calculation 8 2 7 5 14" xfId="2388"/>
    <cellStyle name="Calculation 8 2 7 5 2" xfId="2389"/>
    <cellStyle name="Calculation 8 2 7 5 2 2" xfId="2390"/>
    <cellStyle name="Calculation 8 2 7 5 3" xfId="2391"/>
    <cellStyle name="Calculation 8 2 7 5 3 2" xfId="2392"/>
    <cellStyle name="Calculation 8 2 7 5 4" xfId="2393"/>
    <cellStyle name="Calculation 8 2 7 5 4 2" xfId="2394"/>
    <cellStyle name="Calculation 8 2 7 5 5" xfId="2395"/>
    <cellStyle name="Calculation 8 2 7 5 5 2" xfId="2396"/>
    <cellStyle name="Calculation 8 2 7 5 6" xfId="2397"/>
    <cellStyle name="Calculation 8 2 7 5 6 2" xfId="2398"/>
    <cellStyle name="Calculation 8 2 7 5 7" xfId="2399"/>
    <cellStyle name="Calculation 8 2 7 5 7 2" xfId="2400"/>
    <cellStyle name="Calculation 8 2 7 5 8" xfId="2401"/>
    <cellStyle name="Calculation 8 2 7 5 8 2" xfId="2402"/>
    <cellStyle name="Calculation 8 2 7 5 9" xfId="2403"/>
    <cellStyle name="Calculation 8 2 7 5 9 2" xfId="2404"/>
    <cellStyle name="Calculation 8 2 7 6" xfId="2405"/>
    <cellStyle name="Calculation 8 2 7 6 2" xfId="2406"/>
    <cellStyle name="Calculation 8 2 7 7" xfId="2407"/>
    <cellStyle name="Calculation 8 2 7 7 2" xfId="2408"/>
    <cellStyle name="Calculation 8 2 7 8" xfId="2409"/>
    <cellStyle name="Calculation 8 2 7 8 2" xfId="2410"/>
    <cellStyle name="Calculation 8 2 7 9" xfId="2411"/>
    <cellStyle name="Calculation 8 2 7 9 2" xfId="2412"/>
    <cellStyle name="Calculation 8 2 8" xfId="2413"/>
    <cellStyle name="Calculation 8 2 8 10" xfId="2414"/>
    <cellStyle name="Calculation 8 2 8 10 2" xfId="2415"/>
    <cellStyle name="Calculation 8 2 8 11" xfId="2416"/>
    <cellStyle name="Calculation 8 2 8 11 2" xfId="2417"/>
    <cellStyle name="Calculation 8 2 8 12" xfId="2418"/>
    <cellStyle name="Calculation 8 2 8 12 2" xfId="2419"/>
    <cellStyle name="Calculation 8 2 8 13" xfId="2420"/>
    <cellStyle name="Calculation 8 2 8 13 2" xfId="2421"/>
    <cellStyle name="Calculation 8 2 8 14" xfId="2422"/>
    <cellStyle name="Calculation 8 2 8 14 2" xfId="2423"/>
    <cellStyle name="Calculation 8 2 8 15" xfId="2424"/>
    <cellStyle name="Calculation 8 2 8 15 2" xfId="2425"/>
    <cellStyle name="Calculation 8 2 8 16" xfId="2426"/>
    <cellStyle name="Calculation 8 2 8 16 2" xfId="2427"/>
    <cellStyle name="Calculation 8 2 8 17" xfId="2428"/>
    <cellStyle name="Calculation 8 2 8 17 2" xfId="2429"/>
    <cellStyle name="Calculation 8 2 8 18" xfId="2430"/>
    <cellStyle name="Calculation 8 2 8 2" xfId="2431"/>
    <cellStyle name="Calculation 8 2 8 2 10" xfId="2432"/>
    <cellStyle name="Calculation 8 2 8 2 10 2" xfId="2433"/>
    <cellStyle name="Calculation 8 2 8 2 11" xfId="2434"/>
    <cellStyle name="Calculation 8 2 8 2 11 2" xfId="2435"/>
    <cellStyle name="Calculation 8 2 8 2 12" xfId="2436"/>
    <cellStyle name="Calculation 8 2 8 2 12 2" xfId="2437"/>
    <cellStyle name="Calculation 8 2 8 2 13" xfId="2438"/>
    <cellStyle name="Calculation 8 2 8 2 13 2" xfId="2439"/>
    <cellStyle name="Calculation 8 2 8 2 14" xfId="2440"/>
    <cellStyle name="Calculation 8 2 8 2 14 2" xfId="2441"/>
    <cellStyle name="Calculation 8 2 8 2 15" xfId="2442"/>
    <cellStyle name="Calculation 8 2 8 2 15 2" xfId="2443"/>
    <cellStyle name="Calculation 8 2 8 2 16" xfId="2444"/>
    <cellStyle name="Calculation 8 2 8 2 16 2" xfId="2445"/>
    <cellStyle name="Calculation 8 2 8 2 17" xfId="2446"/>
    <cellStyle name="Calculation 8 2 8 2 17 2" xfId="2447"/>
    <cellStyle name="Calculation 8 2 8 2 18" xfId="2448"/>
    <cellStyle name="Calculation 8 2 8 2 2" xfId="2449"/>
    <cellStyle name="Calculation 8 2 8 2 2 2" xfId="2450"/>
    <cellStyle name="Calculation 8 2 8 2 3" xfId="2451"/>
    <cellStyle name="Calculation 8 2 8 2 3 2" xfId="2452"/>
    <cellStyle name="Calculation 8 2 8 2 4" xfId="2453"/>
    <cellStyle name="Calculation 8 2 8 2 4 2" xfId="2454"/>
    <cellStyle name="Calculation 8 2 8 2 5" xfId="2455"/>
    <cellStyle name="Calculation 8 2 8 2 5 2" xfId="2456"/>
    <cellStyle name="Calculation 8 2 8 2 6" xfId="2457"/>
    <cellStyle name="Calculation 8 2 8 2 6 2" xfId="2458"/>
    <cellStyle name="Calculation 8 2 8 2 7" xfId="2459"/>
    <cellStyle name="Calculation 8 2 8 2 7 2" xfId="2460"/>
    <cellStyle name="Calculation 8 2 8 2 8" xfId="2461"/>
    <cellStyle name="Calculation 8 2 8 2 8 2" xfId="2462"/>
    <cellStyle name="Calculation 8 2 8 2 9" xfId="2463"/>
    <cellStyle name="Calculation 8 2 8 2 9 2" xfId="2464"/>
    <cellStyle name="Calculation 8 2 8 3" xfId="2465"/>
    <cellStyle name="Calculation 8 2 8 3 10" xfId="2466"/>
    <cellStyle name="Calculation 8 2 8 3 10 2" xfId="2467"/>
    <cellStyle name="Calculation 8 2 8 3 11" xfId="2468"/>
    <cellStyle name="Calculation 8 2 8 3 11 2" xfId="2469"/>
    <cellStyle name="Calculation 8 2 8 3 12" xfId="2470"/>
    <cellStyle name="Calculation 8 2 8 3 12 2" xfId="2471"/>
    <cellStyle name="Calculation 8 2 8 3 13" xfId="2472"/>
    <cellStyle name="Calculation 8 2 8 3 13 2" xfId="2473"/>
    <cellStyle name="Calculation 8 2 8 3 14" xfId="2474"/>
    <cellStyle name="Calculation 8 2 8 3 14 2" xfId="2475"/>
    <cellStyle name="Calculation 8 2 8 3 15" xfId="2476"/>
    <cellStyle name="Calculation 8 2 8 3 15 2" xfId="2477"/>
    <cellStyle name="Calculation 8 2 8 3 16" xfId="2478"/>
    <cellStyle name="Calculation 8 2 8 3 2" xfId="2479"/>
    <cellStyle name="Calculation 8 2 8 3 2 2" xfId="2480"/>
    <cellStyle name="Calculation 8 2 8 3 3" xfId="2481"/>
    <cellStyle name="Calculation 8 2 8 3 3 2" xfId="2482"/>
    <cellStyle name="Calculation 8 2 8 3 4" xfId="2483"/>
    <cellStyle name="Calculation 8 2 8 3 4 2" xfId="2484"/>
    <cellStyle name="Calculation 8 2 8 3 5" xfId="2485"/>
    <cellStyle name="Calculation 8 2 8 3 5 2" xfId="2486"/>
    <cellStyle name="Calculation 8 2 8 3 6" xfId="2487"/>
    <cellStyle name="Calculation 8 2 8 3 6 2" xfId="2488"/>
    <cellStyle name="Calculation 8 2 8 3 7" xfId="2489"/>
    <cellStyle name="Calculation 8 2 8 3 7 2" xfId="2490"/>
    <cellStyle name="Calculation 8 2 8 3 8" xfId="2491"/>
    <cellStyle name="Calculation 8 2 8 3 8 2" xfId="2492"/>
    <cellStyle name="Calculation 8 2 8 3 9" xfId="2493"/>
    <cellStyle name="Calculation 8 2 8 3 9 2" xfId="2494"/>
    <cellStyle name="Calculation 8 2 8 4" xfId="2495"/>
    <cellStyle name="Calculation 8 2 8 4 10" xfId="2496"/>
    <cellStyle name="Calculation 8 2 8 4 10 2" xfId="2497"/>
    <cellStyle name="Calculation 8 2 8 4 11" xfId="2498"/>
    <cellStyle name="Calculation 8 2 8 4 11 2" xfId="2499"/>
    <cellStyle name="Calculation 8 2 8 4 12" xfId="2500"/>
    <cellStyle name="Calculation 8 2 8 4 12 2" xfId="2501"/>
    <cellStyle name="Calculation 8 2 8 4 13" xfId="2502"/>
    <cellStyle name="Calculation 8 2 8 4 13 2" xfId="2503"/>
    <cellStyle name="Calculation 8 2 8 4 14" xfId="2504"/>
    <cellStyle name="Calculation 8 2 8 4 14 2" xfId="2505"/>
    <cellStyle name="Calculation 8 2 8 4 15" xfId="2506"/>
    <cellStyle name="Calculation 8 2 8 4 15 2" xfId="2507"/>
    <cellStyle name="Calculation 8 2 8 4 16" xfId="2508"/>
    <cellStyle name="Calculation 8 2 8 4 2" xfId="2509"/>
    <cellStyle name="Calculation 8 2 8 4 2 2" xfId="2510"/>
    <cellStyle name="Calculation 8 2 8 4 3" xfId="2511"/>
    <cellStyle name="Calculation 8 2 8 4 3 2" xfId="2512"/>
    <cellStyle name="Calculation 8 2 8 4 4" xfId="2513"/>
    <cellStyle name="Calculation 8 2 8 4 4 2" xfId="2514"/>
    <cellStyle name="Calculation 8 2 8 4 5" xfId="2515"/>
    <cellStyle name="Calculation 8 2 8 4 5 2" xfId="2516"/>
    <cellStyle name="Calculation 8 2 8 4 6" xfId="2517"/>
    <cellStyle name="Calculation 8 2 8 4 6 2" xfId="2518"/>
    <cellStyle name="Calculation 8 2 8 4 7" xfId="2519"/>
    <cellStyle name="Calculation 8 2 8 4 7 2" xfId="2520"/>
    <cellStyle name="Calculation 8 2 8 4 8" xfId="2521"/>
    <cellStyle name="Calculation 8 2 8 4 8 2" xfId="2522"/>
    <cellStyle name="Calculation 8 2 8 4 9" xfId="2523"/>
    <cellStyle name="Calculation 8 2 8 4 9 2" xfId="2524"/>
    <cellStyle name="Calculation 8 2 8 5" xfId="2525"/>
    <cellStyle name="Calculation 8 2 8 5 10" xfId="2526"/>
    <cellStyle name="Calculation 8 2 8 5 10 2" xfId="2527"/>
    <cellStyle name="Calculation 8 2 8 5 11" xfId="2528"/>
    <cellStyle name="Calculation 8 2 8 5 11 2" xfId="2529"/>
    <cellStyle name="Calculation 8 2 8 5 12" xfId="2530"/>
    <cellStyle name="Calculation 8 2 8 5 12 2" xfId="2531"/>
    <cellStyle name="Calculation 8 2 8 5 13" xfId="2532"/>
    <cellStyle name="Calculation 8 2 8 5 13 2" xfId="2533"/>
    <cellStyle name="Calculation 8 2 8 5 14" xfId="2534"/>
    <cellStyle name="Calculation 8 2 8 5 2" xfId="2535"/>
    <cellStyle name="Calculation 8 2 8 5 2 2" xfId="2536"/>
    <cellStyle name="Calculation 8 2 8 5 3" xfId="2537"/>
    <cellStyle name="Calculation 8 2 8 5 3 2" xfId="2538"/>
    <cellStyle name="Calculation 8 2 8 5 4" xfId="2539"/>
    <cellStyle name="Calculation 8 2 8 5 4 2" xfId="2540"/>
    <cellStyle name="Calculation 8 2 8 5 5" xfId="2541"/>
    <cellStyle name="Calculation 8 2 8 5 5 2" xfId="2542"/>
    <cellStyle name="Calculation 8 2 8 5 6" xfId="2543"/>
    <cellStyle name="Calculation 8 2 8 5 6 2" xfId="2544"/>
    <cellStyle name="Calculation 8 2 8 5 7" xfId="2545"/>
    <cellStyle name="Calculation 8 2 8 5 7 2" xfId="2546"/>
    <cellStyle name="Calculation 8 2 8 5 8" xfId="2547"/>
    <cellStyle name="Calculation 8 2 8 5 8 2" xfId="2548"/>
    <cellStyle name="Calculation 8 2 8 5 9" xfId="2549"/>
    <cellStyle name="Calculation 8 2 8 5 9 2" xfId="2550"/>
    <cellStyle name="Calculation 8 2 8 6" xfId="2551"/>
    <cellStyle name="Calculation 8 2 8 6 2" xfId="2552"/>
    <cellStyle name="Calculation 8 2 8 7" xfId="2553"/>
    <cellStyle name="Calculation 8 2 8 7 2" xfId="2554"/>
    <cellStyle name="Calculation 8 2 8 8" xfId="2555"/>
    <cellStyle name="Calculation 8 2 8 8 2" xfId="2556"/>
    <cellStyle name="Calculation 8 2 8 9" xfId="2557"/>
    <cellStyle name="Calculation 8 2 8 9 2" xfId="2558"/>
    <cellStyle name="Calculation 8 2 9" xfId="2559"/>
    <cellStyle name="Calculation 8 2 9 10" xfId="2560"/>
    <cellStyle name="Calculation 8 2 9 10 2" xfId="2561"/>
    <cellStyle name="Calculation 8 2 9 11" xfId="2562"/>
    <cellStyle name="Calculation 8 2 9 11 2" xfId="2563"/>
    <cellStyle name="Calculation 8 2 9 12" xfId="2564"/>
    <cellStyle name="Calculation 8 2 9 12 2" xfId="2565"/>
    <cellStyle name="Calculation 8 2 9 13" xfId="2566"/>
    <cellStyle name="Calculation 8 2 9 13 2" xfId="2567"/>
    <cellStyle name="Calculation 8 2 9 14" xfId="2568"/>
    <cellStyle name="Calculation 8 2 9 14 2" xfId="2569"/>
    <cellStyle name="Calculation 8 2 9 15" xfId="2570"/>
    <cellStyle name="Calculation 8 2 9 15 2" xfId="2571"/>
    <cellStyle name="Calculation 8 2 9 16" xfId="2572"/>
    <cellStyle name="Calculation 8 2 9 16 2" xfId="2573"/>
    <cellStyle name="Calculation 8 2 9 17" xfId="2574"/>
    <cellStyle name="Calculation 8 2 9 17 2" xfId="2575"/>
    <cellStyle name="Calculation 8 2 9 18" xfId="2576"/>
    <cellStyle name="Calculation 8 2 9 2" xfId="2577"/>
    <cellStyle name="Calculation 8 2 9 2 2" xfId="2578"/>
    <cellStyle name="Calculation 8 2 9 3" xfId="2579"/>
    <cellStyle name="Calculation 8 2 9 3 2" xfId="2580"/>
    <cellStyle name="Calculation 8 2 9 4" xfId="2581"/>
    <cellStyle name="Calculation 8 2 9 4 2" xfId="2582"/>
    <cellStyle name="Calculation 8 2 9 5" xfId="2583"/>
    <cellStyle name="Calculation 8 2 9 5 2" xfId="2584"/>
    <cellStyle name="Calculation 8 2 9 6" xfId="2585"/>
    <cellStyle name="Calculation 8 2 9 6 2" xfId="2586"/>
    <cellStyle name="Calculation 8 2 9 7" xfId="2587"/>
    <cellStyle name="Calculation 8 2 9 7 2" xfId="2588"/>
    <cellStyle name="Calculation 8 2 9 8" xfId="2589"/>
    <cellStyle name="Calculation 8 2 9 8 2" xfId="2590"/>
    <cellStyle name="Calculation 8 2 9 9" xfId="2591"/>
    <cellStyle name="Calculation 8 2 9 9 2" xfId="2592"/>
    <cellStyle name="Calculation 8 20" xfId="2593"/>
    <cellStyle name="Calculation 8 20 2" xfId="2594"/>
    <cellStyle name="Calculation 8 21" xfId="2595"/>
    <cellStyle name="Calculation 8 21 2" xfId="2596"/>
    <cellStyle name="Calculation 8 22" xfId="2597"/>
    <cellStyle name="Calculation 8 22 2" xfId="2598"/>
    <cellStyle name="Calculation 8 23" xfId="2599"/>
    <cellStyle name="Calculation 8 23 2" xfId="2600"/>
    <cellStyle name="Calculation 8 24" xfId="2601"/>
    <cellStyle name="Calculation 8 24 2" xfId="2602"/>
    <cellStyle name="Calculation 8 25" xfId="2603"/>
    <cellStyle name="Calculation 8 25 2" xfId="2604"/>
    <cellStyle name="Calculation 8 26" xfId="2605"/>
    <cellStyle name="Calculation 8 26 2" xfId="2606"/>
    <cellStyle name="Calculation 8 27" xfId="2607"/>
    <cellStyle name="Calculation 8 27 2" xfId="2608"/>
    <cellStyle name="Calculation 8 28" xfId="2609"/>
    <cellStyle name="Calculation 8 3" xfId="2610"/>
    <cellStyle name="Calculation 8 3 10" xfId="2611"/>
    <cellStyle name="Calculation 8 3 10 2" xfId="2612"/>
    <cellStyle name="Calculation 8 3 11" xfId="2613"/>
    <cellStyle name="Calculation 8 3 11 2" xfId="2614"/>
    <cellStyle name="Calculation 8 3 12" xfId="2615"/>
    <cellStyle name="Calculation 8 3 12 2" xfId="2616"/>
    <cellStyle name="Calculation 8 3 13" xfId="2617"/>
    <cellStyle name="Calculation 8 3 13 2" xfId="2618"/>
    <cellStyle name="Calculation 8 3 14" xfId="2619"/>
    <cellStyle name="Calculation 8 3 14 2" xfId="2620"/>
    <cellStyle name="Calculation 8 3 15" xfId="2621"/>
    <cellStyle name="Calculation 8 3 15 2" xfId="2622"/>
    <cellStyle name="Calculation 8 3 16" xfId="2623"/>
    <cellStyle name="Calculation 8 3 16 2" xfId="2624"/>
    <cellStyle name="Calculation 8 3 17" xfId="2625"/>
    <cellStyle name="Calculation 8 3 17 2" xfId="2626"/>
    <cellStyle name="Calculation 8 3 18" xfId="2627"/>
    <cellStyle name="Calculation 8 3 18 2" xfId="2628"/>
    <cellStyle name="Calculation 8 3 19" xfId="2629"/>
    <cellStyle name="Calculation 8 3 19 2" xfId="2630"/>
    <cellStyle name="Calculation 8 3 2" xfId="2631"/>
    <cellStyle name="Calculation 8 3 2 10" xfId="2632"/>
    <cellStyle name="Calculation 8 3 2 10 2" xfId="2633"/>
    <cellStyle name="Calculation 8 3 2 11" xfId="2634"/>
    <cellStyle name="Calculation 8 3 2 11 2" xfId="2635"/>
    <cellStyle name="Calculation 8 3 2 12" xfId="2636"/>
    <cellStyle name="Calculation 8 3 2 12 2" xfId="2637"/>
    <cellStyle name="Calculation 8 3 2 13" xfId="2638"/>
    <cellStyle name="Calculation 8 3 2 13 2" xfId="2639"/>
    <cellStyle name="Calculation 8 3 2 14" xfId="2640"/>
    <cellStyle name="Calculation 8 3 2 14 2" xfId="2641"/>
    <cellStyle name="Calculation 8 3 2 15" xfId="2642"/>
    <cellStyle name="Calculation 8 3 2 15 2" xfId="2643"/>
    <cellStyle name="Calculation 8 3 2 16" xfId="2644"/>
    <cellStyle name="Calculation 8 3 2 16 2" xfId="2645"/>
    <cellStyle name="Calculation 8 3 2 17" xfId="2646"/>
    <cellStyle name="Calculation 8 3 2 17 2" xfId="2647"/>
    <cellStyle name="Calculation 8 3 2 18" xfId="2648"/>
    <cellStyle name="Calculation 8 3 2 18 2" xfId="2649"/>
    <cellStyle name="Calculation 8 3 2 19" xfId="2650"/>
    <cellStyle name="Calculation 8 3 2 2" xfId="2651"/>
    <cellStyle name="Calculation 8 3 2 2 2" xfId="2652"/>
    <cellStyle name="Calculation 8 3 2 3" xfId="2653"/>
    <cellStyle name="Calculation 8 3 2 3 2" xfId="2654"/>
    <cellStyle name="Calculation 8 3 2 4" xfId="2655"/>
    <cellStyle name="Calculation 8 3 2 4 2" xfId="2656"/>
    <cellStyle name="Calculation 8 3 2 5" xfId="2657"/>
    <cellStyle name="Calculation 8 3 2 5 2" xfId="2658"/>
    <cellStyle name="Calculation 8 3 2 6" xfId="2659"/>
    <cellStyle name="Calculation 8 3 2 6 2" xfId="2660"/>
    <cellStyle name="Calculation 8 3 2 7" xfId="2661"/>
    <cellStyle name="Calculation 8 3 2 7 2" xfId="2662"/>
    <cellStyle name="Calculation 8 3 2 8" xfId="2663"/>
    <cellStyle name="Calculation 8 3 2 8 2" xfId="2664"/>
    <cellStyle name="Calculation 8 3 2 9" xfId="2665"/>
    <cellStyle name="Calculation 8 3 2 9 2" xfId="2666"/>
    <cellStyle name="Calculation 8 3 20" xfId="2667"/>
    <cellStyle name="Calculation 8 3 3" xfId="2668"/>
    <cellStyle name="Calculation 8 3 3 10" xfId="2669"/>
    <cellStyle name="Calculation 8 3 3 10 2" xfId="2670"/>
    <cellStyle name="Calculation 8 3 3 11" xfId="2671"/>
    <cellStyle name="Calculation 8 3 3 11 2" xfId="2672"/>
    <cellStyle name="Calculation 8 3 3 12" xfId="2673"/>
    <cellStyle name="Calculation 8 3 3 12 2" xfId="2674"/>
    <cellStyle name="Calculation 8 3 3 13" xfId="2675"/>
    <cellStyle name="Calculation 8 3 3 13 2" xfId="2676"/>
    <cellStyle name="Calculation 8 3 3 14" xfId="2677"/>
    <cellStyle name="Calculation 8 3 3 14 2" xfId="2678"/>
    <cellStyle name="Calculation 8 3 3 15" xfId="2679"/>
    <cellStyle name="Calculation 8 3 3 15 2" xfId="2680"/>
    <cellStyle name="Calculation 8 3 3 16" xfId="2681"/>
    <cellStyle name="Calculation 8 3 3 16 2" xfId="2682"/>
    <cellStyle name="Calculation 8 3 3 17" xfId="2683"/>
    <cellStyle name="Calculation 8 3 3 17 2" xfId="2684"/>
    <cellStyle name="Calculation 8 3 3 18" xfId="2685"/>
    <cellStyle name="Calculation 8 3 3 18 2" xfId="2686"/>
    <cellStyle name="Calculation 8 3 3 19" xfId="2687"/>
    <cellStyle name="Calculation 8 3 3 2" xfId="2688"/>
    <cellStyle name="Calculation 8 3 3 2 2" xfId="2689"/>
    <cellStyle name="Calculation 8 3 3 3" xfId="2690"/>
    <cellStyle name="Calculation 8 3 3 3 2" xfId="2691"/>
    <cellStyle name="Calculation 8 3 3 4" xfId="2692"/>
    <cellStyle name="Calculation 8 3 3 4 2" xfId="2693"/>
    <cellStyle name="Calculation 8 3 3 5" xfId="2694"/>
    <cellStyle name="Calculation 8 3 3 5 2" xfId="2695"/>
    <cellStyle name="Calculation 8 3 3 6" xfId="2696"/>
    <cellStyle name="Calculation 8 3 3 6 2" xfId="2697"/>
    <cellStyle name="Calculation 8 3 3 7" xfId="2698"/>
    <cellStyle name="Calculation 8 3 3 7 2" xfId="2699"/>
    <cellStyle name="Calculation 8 3 3 8" xfId="2700"/>
    <cellStyle name="Calculation 8 3 3 8 2" xfId="2701"/>
    <cellStyle name="Calculation 8 3 3 9" xfId="2702"/>
    <cellStyle name="Calculation 8 3 3 9 2" xfId="2703"/>
    <cellStyle name="Calculation 8 3 4" xfId="2704"/>
    <cellStyle name="Calculation 8 3 4 10" xfId="2705"/>
    <cellStyle name="Calculation 8 3 4 10 2" xfId="2706"/>
    <cellStyle name="Calculation 8 3 4 11" xfId="2707"/>
    <cellStyle name="Calculation 8 3 4 11 2" xfId="2708"/>
    <cellStyle name="Calculation 8 3 4 12" xfId="2709"/>
    <cellStyle name="Calculation 8 3 4 12 2" xfId="2710"/>
    <cellStyle name="Calculation 8 3 4 13" xfId="2711"/>
    <cellStyle name="Calculation 8 3 4 13 2" xfId="2712"/>
    <cellStyle name="Calculation 8 3 4 14" xfId="2713"/>
    <cellStyle name="Calculation 8 3 4 14 2" xfId="2714"/>
    <cellStyle name="Calculation 8 3 4 15" xfId="2715"/>
    <cellStyle name="Calculation 8 3 4 15 2" xfId="2716"/>
    <cellStyle name="Calculation 8 3 4 16" xfId="2717"/>
    <cellStyle name="Calculation 8 3 4 2" xfId="2718"/>
    <cellStyle name="Calculation 8 3 4 2 2" xfId="2719"/>
    <cellStyle name="Calculation 8 3 4 3" xfId="2720"/>
    <cellStyle name="Calculation 8 3 4 3 2" xfId="2721"/>
    <cellStyle name="Calculation 8 3 4 4" xfId="2722"/>
    <cellStyle name="Calculation 8 3 4 4 2" xfId="2723"/>
    <cellStyle name="Calculation 8 3 4 5" xfId="2724"/>
    <cellStyle name="Calculation 8 3 4 5 2" xfId="2725"/>
    <cellStyle name="Calculation 8 3 4 6" xfId="2726"/>
    <cellStyle name="Calculation 8 3 4 6 2" xfId="2727"/>
    <cellStyle name="Calculation 8 3 4 7" xfId="2728"/>
    <cellStyle name="Calculation 8 3 4 7 2" xfId="2729"/>
    <cellStyle name="Calculation 8 3 4 8" xfId="2730"/>
    <cellStyle name="Calculation 8 3 4 8 2" xfId="2731"/>
    <cellStyle name="Calculation 8 3 4 9" xfId="2732"/>
    <cellStyle name="Calculation 8 3 4 9 2" xfId="2733"/>
    <cellStyle name="Calculation 8 3 5" xfId="2734"/>
    <cellStyle name="Calculation 8 3 5 10" xfId="2735"/>
    <cellStyle name="Calculation 8 3 5 10 2" xfId="2736"/>
    <cellStyle name="Calculation 8 3 5 11" xfId="2737"/>
    <cellStyle name="Calculation 8 3 5 11 2" xfId="2738"/>
    <cellStyle name="Calculation 8 3 5 12" xfId="2739"/>
    <cellStyle name="Calculation 8 3 5 12 2" xfId="2740"/>
    <cellStyle name="Calculation 8 3 5 13" xfId="2741"/>
    <cellStyle name="Calculation 8 3 5 13 2" xfId="2742"/>
    <cellStyle name="Calculation 8 3 5 14" xfId="2743"/>
    <cellStyle name="Calculation 8 3 5 14 2" xfId="2744"/>
    <cellStyle name="Calculation 8 3 5 15" xfId="2745"/>
    <cellStyle name="Calculation 8 3 5 15 2" xfId="2746"/>
    <cellStyle name="Calculation 8 3 5 16" xfId="2747"/>
    <cellStyle name="Calculation 8 3 5 2" xfId="2748"/>
    <cellStyle name="Calculation 8 3 5 2 2" xfId="2749"/>
    <cellStyle name="Calculation 8 3 5 3" xfId="2750"/>
    <cellStyle name="Calculation 8 3 5 3 2" xfId="2751"/>
    <cellStyle name="Calculation 8 3 5 4" xfId="2752"/>
    <cellStyle name="Calculation 8 3 5 4 2" xfId="2753"/>
    <cellStyle name="Calculation 8 3 5 5" xfId="2754"/>
    <cellStyle name="Calculation 8 3 5 5 2" xfId="2755"/>
    <cellStyle name="Calculation 8 3 5 6" xfId="2756"/>
    <cellStyle name="Calculation 8 3 5 6 2" xfId="2757"/>
    <cellStyle name="Calculation 8 3 5 7" xfId="2758"/>
    <cellStyle name="Calculation 8 3 5 7 2" xfId="2759"/>
    <cellStyle name="Calculation 8 3 5 8" xfId="2760"/>
    <cellStyle name="Calculation 8 3 5 8 2" xfId="2761"/>
    <cellStyle name="Calculation 8 3 5 9" xfId="2762"/>
    <cellStyle name="Calculation 8 3 5 9 2" xfId="2763"/>
    <cellStyle name="Calculation 8 3 6" xfId="2764"/>
    <cellStyle name="Calculation 8 3 6 10" xfId="2765"/>
    <cellStyle name="Calculation 8 3 6 10 2" xfId="2766"/>
    <cellStyle name="Calculation 8 3 6 11" xfId="2767"/>
    <cellStyle name="Calculation 8 3 6 11 2" xfId="2768"/>
    <cellStyle name="Calculation 8 3 6 12" xfId="2769"/>
    <cellStyle name="Calculation 8 3 6 12 2" xfId="2770"/>
    <cellStyle name="Calculation 8 3 6 13" xfId="2771"/>
    <cellStyle name="Calculation 8 3 6 13 2" xfId="2772"/>
    <cellStyle name="Calculation 8 3 6 14" xfId="2773"/>
    <cellStyle name="Calculation 8 3 6 14 2" xfId="2774"/>
    <cellStyle name="Calculation 8 3 6 15" xfId="2775"/>
    <cellStyle name="Calculation 8 3 6 2" xfId="2776"/>
    <cellStyle name="Calculation 8 3 6 2 2" xfId="2777"/>
    <cellStyle name="Calculation 8 3 6 3" xfId="2778"/>
    <cellStyle name="Calculation 8 3 6 3 2" xfId="2779"/>
    <cellStyle name="Calculation 8 3 6 4" xfId="2780"/>
    <cellStyle name="Calculation 8 3 6 4 2" xfId="2781"/>
    <cellStyle name="Calculation 8 3 6 5" xfId="2782"/>
    <cellStyle name="Calculation 8 3 6 5 2" xfId="2783"/>
    <cellStyle name="Calculation 8 3 6 6" xfId="2784"/>
    <cellStyle name="Calculation 8 3 6 6 2" xfId="2785"/>
    <cellStyle name="Calculation 8 3 6 7" xfId="2786"/>
    <cellStyle name="Calculation 8 3 6 7 2" xfId="2787"/>
    <cellStyle name="Calculation 8 3 6 8" xfId="2788"/>
    <cellStyle name="Calculation 8 3 6 8 2" xfId="2789"/>
    <cellStyle name="Calculation 8 3 6 9" xfId="2790"/>
    <cellStyle name="Calculation 8 3 6 9 2" xfId="2791"/>
    <cellStyle name="Calculation 8 3 7" xfId="2792"/>
    <cellStyle name="Calculation 8 3 7 2" xfId="2793"/>
    <cellStyle name="Calculation 8 3 8" xfId="2794"/>
    <cellStyle name="Calculation 8 3 8 2" xfId="2795"/>
    <cellStyle name="Calculation 8 3 9" xfId="2796"/>
    <cellStyle name="Calculation 8 3 9 2" xfId="2797"/>
    <cellStyle name="Calculation 8 4" xfId="2798"/>
    <cellStyle name="Calculation 8 4 10" xfId="2799"/>
    <cellStyle name="Calculation 8 4 10 2" xfId="2800"/>
    <cellStyle name="Calculation 8 4 11" xfId="2801"/>
    <cellStyle name="Calculation 8 4 11 2" xfId="2802"/>
    <cellStyle name="Calculation 8 4 12" xfId="2803"/>
    <cellStyle name="Calculation 8 4 12 2" xfId="2804"/>
    <cellStyle name="Calculation 8 4 13" xfId="2805"/>
    <cellStyle name="Calculation 8 4 13 2" xfId="2806"/>
    <cellStyle name="Calculation 8 4 14" xfId="2807"/>
    <cellStyle name="Calculation 8 4 14 2" xfId="2808"/>
    <cellStyle name="Calculation 8 4 15" xfId="2809"/>
    <cellStyle name="Calculation 8 4 15 2" xfId="2810"/>
    <cellStyle name="Calculation 8 4 16" xfId="2811"/>
    <cellStyle name="Calculation 8 4 16 2" xfId="2812"/>
    <cellStyle name="Calculation 8 4 17" xfId="2813"/>
    <cellStyle name="Calculation 8 4 17 2" xfId="2814"/>
    <cellStyle name="Calculation 8 4 18" xfId="2815"/>
    <cellStyle name="Calculation 8 4 18 2" xfId="2816"/>
    <cellStyle name="Calculation 8 4 19" xfId="2817"/>
    <cellStyle name="Calculation 8 4 19 2" xfId="2818"/>
    <cellStyle name="Calculation 8 4 2" xfId="2819"/>
    <cellStyle name="Calculation 8 4 2 10" xfId="2820"/>
    <cellStyle name="Calculation 8 4 2 10 2" xfId="2821"/>
    <cellStyle name="Calculation 8 4 2 11" xfId="2822"/>
    <cellStyle name="Calculation 8 4 2 11 2" xfId="2823"/>
    <cellStyle name="Calculation 8 4 2 12" xfId="2824"/>
    <cellStyle name="Calculation 8 4 2 12 2" xfId="2825"/>
    <cellStyle name="Calculation 8 4 2 13" xfId="2826"/>
    <cellStyle name="Calculation 8 4 2 13 2" xfId="2827"/>
    <cellStyle name="Calculation 8 4 2 14" xfId="2828"/>
    <cellStyle name="Calculation 8 4 2 14 2" xfId="2829"/>
    <cellStyle name="Calculation 8 4 2 15" xfId="2830"/>
    <cellStyle name="Calculation 8 4 2 15 2" xfId="2831"/>
    <cellStyle name="Calculation 8 4 2 16" xfId="2832"/>
    <cellStyle name="Calculation 8 4 2 16 2" xfId="2833"/>
    <cellStyle name="Calculation 8 4 2 17" xfId="2834"/>
    <cellStyle name="Calculation 8 4 2 17 2" xfId="2835"/>
    <cellStyle name="Calculation 8 4 2 18" xfId="2836"/>
    <cellStyle name="Calculation 8 4 2 18 2" xfId="2837"/>
    <cellStyle name="Calculation 8 4 2 19" xfId="2838"/>
    <cellStyle name="Calculation 8 4 2 2" xfId="2839"/>
    <cellStyle name="Calculation 8 4 2 2 2" xfId="2840"/>
    <cellStyle name="Calculation 8 4 2 3" xfId="2841"/>
    <cellStyle name="Calculation 8 4 2 3 2" xfId="2842"/>
    <cellStyle name="Calculation 8 4 2 4" xfId="2843"/>
    <cellStyle name="Calculation 8 4 2 4 2" xfId="2844"/>
    <cellStyle name="Calculation 8 4 2 5" xfId="2845"/>
    <cellStyle name="Calculation 8 4 2 5 2" xfId="2846"/>
    <cellStyle name="Calculation 8 4 2 6" xfId="2847"/>
    <cellStyle name="Calculation 8 4 2 6 2" xfId="2848"/>
    <cellStyle name="Calculation 8 4 2 7" xfId="2849"/>
    <cellStyle name="Calculation 8 4 2 7 2" xfId="2850"/>
    <cellStyle name="Calculation 8 4 2 8" xfId="2851"/>
    <cellStyle name="Calculation 8 4 2 8 2" xfId="2852"/>
    <cellStyle name="Calculation 8 4 2 9" xfId="2853"/>
    <cellStyle name="Calculation 8 4 2 9 2" xfId="2854"/>
    <cellStyle name="Calculation 8 4 20" xfId="2855"/>
    <cellStyle name="Calculation 8 4 3" xfId="2856"/>
    <cellStyle name="Calculation 8 4 3 10" xfId="2857"/>
    <cellStyle name="Calculation 8 4 3 10 2" xfId="2858"/>
    <cellStyle name="Calculation 8 4 3 11" xfId="2859"/>
    <cellStyle name="Calculation 8 4 3 11 2" xfId="2860"/>
    <cellStyle name="Calculation 8 4 3 12" xfId="2861"/>
    <cellStyle name="Calculation 8 4 3 12 2" xfId="2862"/>
    <cellStyle name="Calculation 8 4 3 13" xfId="2863"/>
    <cellStyle name="Calculation 8 4 3 13 2" xfId="2864"/>
    <cellStyle name="Calculation 8 4 3 14" xfId="2865"/>
    <cellStyle name="Calculation 8 4 3 14 2" xfId="2866"/>
    <cellStyle name="Calculation 8 4 3 15" xfId="2867"/>
    <cellStyle name="Calculation 8 4 3 15 2" xfId="2868"/>
    <cellStyle name="Calculation 8 4 3 16" xfId="2869"/>
    <cellStyle name="Calculation 8 4 3 16 2" xfId="2870"/>
    <cellStyle name="Calculation 8 4 3 17" xfId="2871"/>
    <cellStyle name="Calculation 8 4 3 17 2" xfId="2872"/>
    <cellStyle name="Calculation 8 4 3 18" xfId="2873"/>
    <cellStyle name="Calculation 8 4 3 18 2" xfId="2874"/>
    <cellStyle name="Calculation 8 4 3 19" xfId="2875"/>
    <cellStyle name="Calculation 8 4 3 2" xfId="2876"/>
    <cellStyle name="Calculation 8 4 3 2 2" xfId="2877"/>
    <cellStyle name="Calculation 8 4 3 3" xfId="2878"/>
    <cellStyle name="Calculation 8 4 3 3 2" xfId="2879"/>
    <cellStyle name="Calculation 8 4 3 4" xfId="2880"/>
    <cellStyle name="Calculation 8 4 3 4 2" xfId="2881"/>
    <cellStyle name="Calculation 8 4 3 5" xfId="2882"/>
    <cellStyle name="Calculation 8 4 3 5 2" xfId="2883"/>
    <cellStyle name="Calculation 8 4 3 6" xfId="2884"/>
    <cellStyle name="Calculation 8 4 3 6 2" xfId="2885"/>
    <cellStyle name="Calculation 8 4 3 7" xfId="2886"/>
    <cellStyle name="Calculation 8 4 3 7 2" xfId="2887"/>
    <cellStyle name="Calculation 8 4 3 8" xfId="2888"/>
    <cellStyle name="Calculation 8 4 3 8 2" xfId="2889"/>
    <cellStyle name="Calculation 8 4 3 9" xfId="2890"/>
    <cellStyle name="Calculation 8 4 3 9 2" xfId="2891"/>
    <cellStyle name="Calculation 8 4 4" xfId="2892"/>
    <cellStyle name="Calculation 8 4 4 10" xfId="2893"/>
    <cellStyle name="Calculation 8 4 4 10 2" xfId="2894"/>
    <cellStyle name="Calculation 8 4 4 11" xfId="2895"/>
    <cellStyle name="Calculation 8 4 4 11 2" xfId="2896"/>
    <cellStyle name="Calculation 8 4 4 12" xfId="2897"/>
    <cellStyle name="Calculation 8 4 4 12 2" xfId="2898"/>
    <cellStyle name="Calculation 8 4 4 13" xfId="2899"/>
    <cellStyle name="Calculation 8 4 4 13 2" xfId="2900"/>
    <cellStyle name="Calculation 8 4 4 14" xfId="2901"/>
    <cellStyle name="Calculation 8 4 4 14 2" xfId="2902"/>
    <cellStyle name="Calculation 8 4 4 15" xfId="2903"/>
    <cellStyle name="Calculation 8 4 4 15 2" xfId="2904"/>
    <cellStyle name="Calculation 8 4 4 16" xfId="2905"/>
    <cellStyle name="Calculation 8 4 4 2" xfId="2906"/>
    <cellStyle name="Calculation 8 4 4 2 2" xfId="2907"/>
    <cellStyle name="Calculation 8 4 4 3" xfId="2908"/>
    <cellStyle name="Calculation 8 4 4 3 2" xfId="2909"/>
    <cellStyle name="Calculation 8 4 4 4" xfId="2910"/>
    <cellStyle name="Calculation 8 4 4 4 2" xfId="2911"/>
    <cellStyle name="Calculation 8 4 4 5" xfId="2912"/>
    <cellStyle name="Calculation 8 4 4 5 2" xfId="2913"/>
    <cellStyle name="Calculation 8 4 4 6" xfId="2914"/>
    <cellStyle name="Calculation 8 4 4 6 2" xfId="2915"/>
    <cellStyle name="Calculation 8 4 4 7" xfId="2916"/>
    <cellStyle name="Calculation 8 4 4 7 2" xfId="2917"/>
    <cellStyle name="Calculation 8 4 4 8" xfId="2918"/>
    <cellStyle name="Calculation 8 4 4 8 2" xfId="2919"/>
    <cellStyle name="Calculation 8 4 4 9" xfId="2920"/>
    <cellStyle name="Calculation 8 4 4 9 2" xfId="2921"/>
    <cellStyle name="Calculation 8 4 5" xfId="2922"/>
    <cellStyle name="Calculation 8 4 5 10" xfId="2923"/>
    <cellStyle name="Calculation 8 4 5 10 2" xfId="2924"/>
    <cellStyle name="Calculation 8 4 5 11" xfId="2925"/>
    <cellStyle name="Calculation 8 4 5 11 2" xfId="2926"/>
    <cellStyle name="Calculation 8 4 5 12" xfId="2927"/>
    <cellStyle name="Calculation 8 4 5 12 2" xfId="2928"/>
    <cellStyle name="Calculation 8 4 5 13" xfId="2929"/>
    <cellStyle name="Calculation 8 4 5 13 2" xfId="2930"/>
    <cellStyle name="Calculation 8 4 5 14" xfId="2931"/>
    <cellStyle name="Calculation 8 4 5 14 2" xfId="2932"/>
    <cellStyle name="Calculation 8 4 5 15" xfId="2933"/>
    <cellStyle name="Calculation 8 4 5 15 2" xfId="2934"/>
    <cellStyle name="Calculation 8 4 5 16" xfId="2935"/>
    <cellStyle name="Calculation 8 4 5 2" xfId="2936"/>
    <cellStyle name="Calculation 8 4 5 2 2" xfId="2937"/>
    <cellStyle name="Calculation 8 4 5 3" xfId="2938"/>
    <cellStyle name="Calculation 8 4 5 3 2" xfId="2939"/>
    <cellStyle name="Calculation 8 4 5 4" xfId="2940"/>
    <cellStyle name="Calculation 8 4 5 4 2" xfId="2941"/>
    <cellStyle name="Calculation 8 4 5 5" xfId="2942"/>
    <cellStyle name="Calculation 8 4 5 5 2" xfId="2943"/>
    <cellStyle name="Calculation 8 4 5 6" xfId="2944"/>
    <cellStyle name="Calculation 8 4 5 6 2" xfId="2945"/>
    <cellStyle name="Calculation 8 4 5 7" xfId="2946"/>
    <cellStyle name="Calculation 8 4 5 7 2" xfId="2947"/>
    <cellStyle name="Calculation 8 4 5 8" xfId="2948"/>
    <cellStyle name="Calculation 8 4 5 8 2" xfId="2949"/>
    <cellStyle name="Calculation 8 4 5 9" xfId="2950"/>
    <cellStyle name="Calculation 8 4 5 9 2" xfId="2951"/>
    <cellStyle name="Calculation 8 4 6" xfId="2952"/>
    <cellStyle name="Calculation 8 4 6 10" xfId="2953"/>
    <cellStyle name="Calculation 8 4 6 10 2" xfId="2954"/>
    <cellStyle name="Calculation 8 4 6 11" xfId="2955"/>
    <cellStyle name="Calculation 8 4 6 11 2" xfId="2956"/>
    <cellStyle name="Calculation 8 4 6 12" xfId="2957"/>
    <cellStyle name="Calculation 8 4 6 12 2" xfId="2958"/>
    <cellStyle name="Calculation 8 4 6 13" xfId="2959"/>
    <cellStyle name="Calculation 8 4 6 13 2" xfId="2960"/>
    <cellStyle name="Calculation 8 4 6 14" xfId="2961"/>
    <cellStyle name="Calculation 8 4 6 14 2" xfId="2962"/>
    <cellStyle name="Calculation 8 4 6 15" xfId="2963"/>
    <cellStyle name="Calculation 8 4 6 2" xfId="2964"/>
    <cellStyle name="Calculation 8 4 6 2 2" xfId="2965"/>
    <cellStyle name="Calculation 8 4 6 3" xfId="2966"/>
    <cellStyle name="Calculation 8 4 6 3 2" xfId="2967"/>
    <cellStyle name="Calculation 8 4 6 4" xfId="2968"/>
    <cellStyle name="Calculation 8 4 6 4 2" xfId="2969"/>
    <cellStyle name="Calculation 8 4 6 5" xfId="2970"/>
    <cellStyle name="Calculation 8 4 6 5 2" xfId="2971"/>
    <cellStyle name="Calculation 8 4 6 6" xfId="2972"/>
    <cellStyle name="Calculation 8 4 6 6 2" xfId="2973"/>
    <cellStyle name="Calculation 8 4 6 7" xfId="2974"/>
    <cellStyle name="Calculation 8 4 6 7 2" xfId="2975"/>
    <cellStyle name="Calculation 8 4 6 8" xfId="2976"/>
    <cellStyle name="Calculation 8 4 6 8 2" xfId="2977"/>
    <cellStyle name="Calculation 8 4 6 9" xfId="2978"/>
    <cellStyle name="Calculation 8 4 6 9 2" xfId="2979"/>
    <cellStyle name="Calculation 8 4 7" xfId="2980"/>
    <cellStyle name="Calculation 8 4 7 2" xfId="2981"/>
    <cellStyle name="Calculation 8 4 8" xfId="2982"/>
    <cellStyle name="Calculation 8 4 8 2" xfId="2983"/>
    <cellStyle name="Calculation 8 4 9" xfId="2984"/>
    <cellStyle name="Calculation 8 4 9 2" xfId="2985"/>
    <cellStyle name="Calculation 8 5" xfId="2986"/>
    <cellStyle name="Calculation 8 5 10" xfId="2987"/>
    <cellStyle name="Calculation 8 5 10 2" xfId="2988"/>
    <cellStyle name="Calculation 8 5 11" xfId="2989"/>
    <cellStyle name="Calculation 8 5 11 2" xfId="2990"/>
    <cellStyle name="Calculation 8 5 12" xfId="2991"/>
    <cellStyle name="Calculation 8 5 12 2" xfId="2992"/>
    <cellStyle name="Calculation 8 5 13" xfId="2993"/>
    <cellStyle name="Calculation 8 5 13 2" xfId="2994"/>
    <cellStyle name="Calculation 8 5 14" xfId="2995"/>
    <cellStyle name="Calculation 8 5 14 2" xfId="2996"/>
    <cellStyle name="Calculation 8 5 15" xfId="2997"/>
    <cellStyle name="Calculation 8 5 15 2" xfId="2998"/>
    <cellStyle name="Calculation 8 5 16" xfId="2999"/>
    <cellStyle name="Calculation 8 5 16 2" xfId="3000"/>
    <cellStyle name="Calculation 8 5 17" xfId="3001"/>
    <cellStyle name="Calculation 8 5 17 2" xfId="3002"/>
    <cellStyle name="Calculation 8 5 18" xfId="3003"/>
    <cellStyle name="Calculation 8 5 18 2" xfId="3004"/>
    <cellStyle name="Calculation 8 5 19" xfId="3005"/>
    <cellStyle name="Calculation 8 5 19 2" xfId="3006"/>
    <cellStyle name="Calculation 8 5 2" xfId="3007"/>
    <cellStyle name="Calculation 8 5 2 10" xfId="3008"/>
    <cellStyle name="Calculation 8 5 2 10 2" xfId="3009"/>
    <cellStyle name="Calculation 8 5 2 11" xfId="3010"/>
    <cellStyle name="Calculation 8 5 2 11 2" xfId="3011"/>
    <cellStyle name="Calculation 8 5 2 12" xfId="3012"/>
    <cellStyle name="Calculation 8 5 2 12 2" xfId="3013"/>
    <cellStyle name="Calculation 8 5 2 13" xfId="3014"/>
    <cellStyle name="Calculation 8 5 2 13 2" xfId="3015"/>
    <cellStyle name="Calculation 8 5 2 14" xfId="3016"/>
    <cellStyle name="Calculation 8 5 2 14 2" xfId="3017"/>
    <cellStyle name="Calculation 8 5 2 15" xfId="3018"/>
    <cellStyle name="Calculation 8 5 2 15 2" xfId="3019"/>
    <cellStyle name="Calculation 8 5 2 16" xfId="3020"/>
    <cellStyle name="Calculation 8 5 2 16 2" xfId="3021"/>
    <cellStyle name="Calculation 8 5 2 17" xfId="3022"/>
    <cellStyle name="Calculation 8 5 2 17 2" xfId="3023"/>
    <cellStyle name="Calculation 8 5 2 18" xfId="3024"/>
    <cellStyle name="Calculation 8 5 2 18 2" xfId="3025"/>
    <cellStyle name="Calculation 8 5 2 19" xfId="3026"/>
    <cellStyle name="Calculation 8 5 2 2" xfId="3027"/>
    <cellStyle name="Calculation 8 5 2 2 2" xfId="3028"/>
    <cellStyle name="Calculation 8 5 2 3" xfId="3029"/>
    <cellStyle name="Calculation 8 5 2 3 2" xfId="3030"/>
    <cellStyle name="Calculation 8 5 2 4" xfId="3031"/>
    <cellStyle name="Calculation 8 5 2 4 2" xfId="3032"/>
    <cellStyle name="Calculation 8 5 2 5" xfId="3033"/>
    <cellStyle name="Calculation 8 5 2 5 2" xfId="3034"/>
    <cellStyle name="Calculation 8 5 2 6" xfId="3035"/>
    <cellStyle name="Calculation 8 5 2 6 2" xfId="3036"/>
    <cellStyle name="Calculation 8 5 2 7" xfId="3037"/>
    <cellStyle name="Calculation 8 5 2 7 2" xfId="3038"/>
    <cellStyle name="Calculation 8 5 2 8" xfId="3039"/>
    <cellStyle name="Calculation 8 5 2 8 2" xfId="3040"/>
    <cellStyle name="Calculation 8 5 2 9" xfId="3041"/>
    <cellStyle name="Calculation 8 5 2 9 2" xfId="3042"/>
    <cellStyle name="Calculation 8 5 20" xfId="3043"/>
    <cellStyle name="Calculation 8 5 3" xfId="3044"/>
    <cellStyle name="Calculation 8 5 3 10" xfId="3045"/>
    <cellStyle name="Calculation 8 5 3 10 2" xfId="3046"/>
    <cellStyle name="Calculation 8 5 3 11" xfId="3047"/>
    <cellStyle name="Calculation 8 5 3 11 2" xfId="3048"/>
    <cellStyle name="Calculation 8 5 3 12" xfId="3049"/>
    <cellStyle name="Calculation 8 5 3 12 2" xfId="3050"/>
    <cellStyle name="Calculation 8 5 3 13" xfId="3051"/>
    <cellStyle name="Calculation 8 5 3 13 2" xfId="3052"/>
    <cellStyle name="Calculation 8 5 3 14" xfId="3053"/>
    <cellStyle name="Calculation 8 5 3 14 2" xfId="3054"/>
    <cellStyle name="Calculation 8 5 3 15" xfId="3055"/>
    <cellStyle name="Calculation 8 5 3 15 2" xfId="3056"/>
    <cellStyle name="Calculation 8 5 3 16" xfId="3057"/>
    <cellStyle name="Calculation 8 5 3 16 2" xfId="3058"/>
    <cellStyle name="Calculation 8 5 3 17" xfId="3059"/>
    <cellStyle name="Calculation 8 5 3 17 2" xfId="3060"/>
    <cellStyle name="Calculation 8 5 3 18" xfId="3061"/>
    <cellStyle name="Calculation 8 5 3 2" xfId="3062"/>
    <cellStyle name="Calculation 8 5 3 2 2" xfId="3063"/>
    <cellStyle name="Calculation 8 5 3 3" xfId="3064"/>
    <cellStyle name="Calculation 8 5 3 3 2" xfId="3065"/>
    <cellStyle name="Calculation 8 5 3 4" xfId="3066"/>
    <cellStyle name="Calculation 8 5 3 4 2" xfId="3067"/>
    <cellStyle name="Calculation 8 5 3 5" xfId="3068"/>
    <cellStyle name="Calculation 8 5 3 5 2" xfId="3069"/>
    <cellStyle name="Calculation 8 5 3 6" xfId="3070"/>
    <cellStyle name="Calculation 8 5 3 6 2" xfId="3071"/>
    <cellStyle name="Calculation 8 5 3 7" xfId="3072"/>
    <cellStyle name="Calculation 8 5 3 7 2" xfId="3073"/>
    <cellStyle name="Calculation 8 5 3 8" xfId="3074"/>
    <cellStyle name="Calculation 8 5 3 8 2" xfId="3075"/>
    <cellStyle name="Calculation 8 5 3 9" xfId="3076"/>
    <cellStyle name="Calculation 8 5 3 9 2" xfId="3077"/>
    <cellStyle name="Calculation 8 5 4" xfId="3078"/>
    <cellStyle name="Calculation 8 5 4 10" xfId="3079"/>
    <cellStyle name="Calculation 8 5 4 10 2" xfId="3080"/>
    <cellStyle name="Calculation 8 5 4 11" xfId="3081"/>
    <cellStyle name="Calculation 8 5 4 11 2" xfId="3082"/>
    <cellStyle name="Calculation 8 5 4 12" xfId="3083"/>
    <cellStyle name="Calculation 8 5 4 12 2" xfId="3084"/>
    <cellStyle name="Calculation 8 5 4 13" xfId="3085"/>
    <cellStyle name="Calculation 8 5 4 13 2" xfId="3086"/>
    <cellStyle name="Calculation 8 5 4 14" xfId="3087"/>
    <cellStyle name="Calculation 8 5 4 14 2" xfId="3088"/>
    <cellStyle name="Calculation 8 5 4 15" xfId="3089"/>
    <cellStyle name="Calculation 8 5 4 15 2" xfId="3090"/>
    <cellStyle name="Calculation 8 5 4 16" xfId="3091"/>
    <cellStyle name="Calculation 8 5 4 2" xfId="3092"/>
    <cellStyle name="Calculation 8 5 4 2 2" xfId="3093"/>
    <cellStyle name="Calculation 8 5 4 3" xfId="3094"/>
    <cellStyle name="Calculation 8 5 4 3 2" xfId="3095"/>
    <cellStyle name="Calculation 8 5 4 4" xfId="3096"/>
    <cellStyle name="Calculation 8 5 4 4 2" xfId="3097"/>
    <cellStyle name="Calculation 8 5 4 5" xfId="3098"/>
    <cellStyle name="Calculation 8 5 4 5 2" xfId="3099"/>
    <cellStyle name="Calculation 8 5 4 6" xfId="3100"/>
    <cellStyle name="Calculation 8 5 4 6 2" xfId="3101"/>
    <cellStyle name="Calculation 8 5 4 7" xfId="3102"/>
    <cellStyle name="Calculation 8 5 4 7 2" xfId="3103"/>
    <cellStyle name="Calculation 8 5 4 8" xfId="3104"/>
    <cellStyle name="Calculation 8 5 4 8 2" xfId="3105"/>
    <cellStyle name="Calculation 8 5 4 9" xfId="3106"/>
    <cellStyle name="Calculation 8 5 4 9 2" xfId="3107"/>
    <cellStyle name="Calculation 8 5 5" xfId="3108"/>
    <cellStyle name="Calculation 8 5 5 10" xfId="3109"/>
    <cellStyle name="Calculation 8 5 5 10 2" xfId="3110"/>
    <cellStyle name="Calculation 8 5 5 11" xfId="3111"/>
    <cellStyle name="Calculation 8 5 5 11 2" xfId="3112"/>
    <cellStyle name="Calculation 8 5 5 12" xfId="3113"/>
    <cellStyle name="Calculation 8 5 5 12 2" xfId="3114"/>
    <cellStyle name="Calculation 8 5 5 13" xfId="3115"/>
    <cellStyle name="Calculation 8 5 5 13 2" xfId="3116"/>
    <cellStyle name="Calculation 8 5 5 14" xfId="3117"/>
    <cellStyle name="Calculation 8 5 5 14 2" xfId="3118"/>
    <cellStyle name="Calculation 8 5 5 15" xfId="3119"/>
    <cellStyle name="Calculation 8 5 5 15 2" xfId="3120"/>
    <cellStyle name="Calculation 8 5 5 16" xfId="3121"/>
    <cellStyle name="Calculation 8 5 5 2" xfId="3122"/>
    <cellStyle name="Calculation 8 5 5 2 2" xfId="3123"/>
    <cellStyle name="Calculation 8 5 5 3" xfId="3124"/>
    <cellStyle name="Calculation 8 5 5 3 2" xfId="3125"/>
    <cellStyle name="Calculation 8 5 5 4" xfId="3126"/>
    <cellStyle name="Calculation 8 5 5 4 2" xfId="3127"/>
    <cellStyle name="Calculation 8 5 5 5" xfId="3128"/>
    <cellStyle name="Calculation 8 5 5 5 2" xfId="3129"/>
    <cellStyle name="Calculation 8 5 5 6" xfId="3130"/>
    <cellStyle name="Calculation 8 5 5 6 2" xfId="3131"/>
    <cellStyle name="Calculation 8 5 5 7" xfId="3132"/>
    <cellStyle name="Calculation 8 5 5 7 2" xfId="3133"/>
    <cellStyle name="Calculation 8 5 5 8" xfId="3134"/>
    <cellStyle name="Calculation 8 5 5 8 2" xfId="3135"/>
    <cellStyle name="Calculation 8 5 5 9" xfId="3136"/>
    <cellStyle name="Calculation 8 5 5 9 2" xfId="3137"/>
    <cellStyle name="Calculation 8 5 6" xfId="3138"/>
    <cellStyle name="Calculation 8 5 6 10" xfId="3139"/>
    <cellStyle name="Calculation 8 5 6 10 2" xfId="3140"/>
    <cellStyle name="Calculation 8 5 6 11" xfId="3141"/>
    <cellStyle name="Calculation 8 5 6 11 2" xfId="3142"/>
    <cellStyle name="Calculation 8 5 6 12" xfId="3143"/>
    <cellStyle name="Calculation 8 5 6 12 2" xfId="3144"/>
    <cellStyle name="Calculation 8 5 6 13" xfId="3145"/>
    <cellStyle name="Calculation 8 5 6 13 2" xfId="3146"/>
    <cellStyle name="Calculation 8 5 6 14" xfId="3147"/>
    <cellStyle name="Calculation 8 5 6 14 2" xfId="3148"/>
    <cellStyle name="Calculation 8 5 6 15" xfId="3149"/>
    <cellStyle name="Calculation 8 5 6 2" xfId="3150"/>
    <cellStyle name="Calculation 8 5 6 2 2" xfId="3151"/>
    <cellStyle name="Calculation 8 5 6 3" xfId="3152"/>
    <cellStyle name="Calculation 8 5 6 3 2" xfId="3153"/>
    <cellStyle name="Calculation 8 5 6 4" xfId="3154"/>
    <cellStyle name="Calculation 8 5 6 4 2" xfId="3155"/>
    <cellStyle name="Calculation 8 5 6 5" xfId="3156"/>
    <cellStyle name="Calculation 8 5 6 5 2" xfId="3157"/>
    <cellStyle name="Calculation 8 5 6 6" xfId="3158"/>
    <cellStyle name="Calculation 8 5 6 6 2" xfId="3159"/>
    <cellStyle name="Calculation 8 5 6 7" xfId="3160"/>
    <cellStyle name="Calculation 8 5 6 7 2" xfId="3161"/>
    <cellStyle name="Calculation 8 5 6 8" xfId="3162"/>
    <cellStyle name="Calculation 8 5 6 8 2" xfId="3163"/>
    <cellStyle name="Calculation 8 5 6 9" xfId="3164"/>
    <cellStyle name="Calculation 8 5 6 9 2" xfId="3165"/>
    <cellStyle name="Calculation 8 5 7" xfId="3166"/>
    <cellStyle name="Calculation 8 5 7 2" xfId="3167"/>
    <cellStyle name="Calculation 8 5 8" xfId="3168"/>
    <cellStyle name="Calculation 8 5 8 2" xfId="3169"/>
    <cellStyle name="Calculation 8 5 9" xfId="3170"/>
    <cellStyle name="Calculation 8 5 9 2" xfId="3171"/>
    <cellStyle name="Calculation 8 6" xfId="3172"/>
    <cellStyle name="Calculation 8 6 10" xfId="3173"/>
    <cellStyle name="Calculation 8 6 10 2" xfId="3174"/>
    <cellStyle name="Calculation 8 6 11" xfId="3175"/>
    <cellStyle name="Calculation 8 6 11 2" xfId="3176"/>
    <cellStyle name="Calculation 8 6 12" xfId="3177"/>
    <cellStyle name="Calculation 8 6 12 2" xfId="3178"/>
    <cellStyle name="Calculation 8 6 13" xfId="3179"/>
    <cellStyle name="Calculation 8 6 13 2" xfId="3180"/>
    <cellStyle name="Calculation 8 6 14" xfId="3181"/>
    <cellStyle name="Calculation 8 6 14 2" xfId="3182"/>
    <cellStyle name="Calculation 8 6 15" xfId="3183"/>
    <cellStyle name="Calculation 8 6 15 2" xfId="3184"/>
    <cellStyle name="Calculation 8 6 16" xfId="3185"/>
    <cellStyle name="Calculation 8 6 16 2" xfId="3186"/>
    <cellStyle name="Calculation 8 6 17" xfId="3187"/>
    <cellStyle name="Calculation 8 6 17 2" xfId="3188"/>
    <cellStyle name="Calculation 8 6 18" xfId="3189"/>
    <cellStyle name="Calculation 8 6 18 2" xfId="3190"/>
    <cellStyle name="Calculation 8 6 19" xfId="3191"/>
    <cellStyle name="Calculation 8 6 2" xfId="3192"/>
    <cellStyle name="Calculation 8 6 2 10" xfId="3193"/>
    <cellStyle name="Calculation 8 6 2 10 2" xfId="3194"/>
    <cellStyle name="Calculation 8 6 2 11" xfId="3195"/>
    <cellStyle name="Calculation 8 6 2 11 2" xfId="3196"/>
    <cellStyle name="Calculation 8 6 2 12" xfId="3197"/>
    <cellStyle name="Calculation 8 6 2 12 2" xfId="3198"/>
    <cellStyle name="Calculation 8 6 2 13" xfId="3199"/>
    <cellStyle name="Calculation 8 6 2 13 2" xfId="3200"/>
    <cellStyle name="Calculation 8 6 2 14" xfId="3201"/>
    <cellStyle name="Calculation 8 6 2 14 2" xfId="3202"/>
    <cellStyle name="Calculation 8 6 2 15" xfId="3203"/>
    <cellStyle name="Calculation 8 6 2 15 2" xfId="3204"/>
    <cellStyle name="Calculation 8 6 2 16" xfId="3205"/>
    <cellStyle name="Calculation 8 6 2 16 2" xfId="3206"/>
    <cellStyle name="Calculation 8 6 2 17" xfId="3207"/>
    <cellStyle name="Calculation 8 6 2 17 2" xfId="3208"/>
    <cellStyle name="Calculation 8 6 2 18" xfId="3209"/>
    <cellStyle name="Calculation 8 6 2 2" xfId="3210"/>
    <cellStyle name="Calculation 8 6 2 2 2" xfId="3211"/>
    <cellStyle name="Calculation 8 6 2 3" xfId="3212"/>
    <cellStyle name="Calculation 8 6 2 3 2" xfId="3213"/>
    <cellStyle name="Calculation 8 6 2 4" xfId="3214"/>
    <cellStyle name="Calculation 8 6 2 4 2" xfId="3215"/>
    <cellStyle name="Calculation 8 6 2 5" xfId="3216"/>
    <cellStyle name="Calculation 8 6 2 5 2" xfId="3217"/>
    <cellStyle name="Calculation 8 6 2 6" xfId="3218"/>
    <cellStyle name="Calculation 8 6 2 6 2" xfId="3219"/>
    <cellStyle name="Calculation 8 6 2 7" xfId="3220"/>
    <cellStyle name="Calculation 8 6 2 7 2" xfId="3221"/>
    <cellStyle name="Calculation 8 6 2 8" xfId="3222"/>
    <cellStyle name="Calculation 8 6 2 8 2" xfId="3223"/>
    <cellStyle name="Calculation 8 6 2 9" xfId="3224"/>
    <cellStyle name="Calculation 8 6 2 9 2" xfId="3225"/>
    <cellStyle name="Calculation 8 6 3" xfId="3226"/>
    <cellStyle name="Calculation 8 6 3 10" xfId="3227"/>
    <cellStyle name="Calculation 8 6 3 10 2" xfId="3228"/>
    <cellStyle name="Calculation 8 6 3 11" xfId="3229"/>
    <cellStyle name="Calculation 8 6 3 11 2" xfId="3230"/>
    <cellStyle name="Calculation 8 6 3 12" xfId="3231"/>
    <cellStyle name="Calculation 8 6 3 12 2" xfId="3232"/>
    <cellStyle name="Calculation 8 6 3 13" xfId="3233"/>
    <cellStyle name="Calculation 8 6 3 13 2" xfId="3234"/>
    <cellStyle name="Calculation 8 6 3 14" xfId="3235"/>
    <cellStyle name="Calculation 8 6 3 14 2" xfId="3236"/>
    <cellStyle name="Calculation 8 6 3 15" xfId="3237"/>
    <cellStyle name="Calculation 8 6 3 15 2" xfId="3238"/>
    <cellStyle name="Calculation 8 6 3 16" xfId="3239"/>
    <cellStyle name="Calculation 8 6 3 2" xfId="3240"/>
    <cellStyle name="Calculation 8 6 3 2 2" xfId="3241"/>
    <cellStyle name="Calculation 8 6 3 3" xfId="3242"/>
    <cellStyle name="Calculation 8 6 3 3 2" xfId="3243"/>
    <cellStyle name="Calculation 8 6 3 4" xfId="3244"/>
    <cellStyle name="Calculation 8 6 3 4 2" xfId="3245"/>
    <cellStyle name="Calculation 8 6 3 5" xfId="3246"/>
    <cellStyle name="Calculation 8 6 3 5 2" xfId="3247"/>
    <cellStyle name="Calculation 8 6 3 6" xfId="3248"/>
    <cellStyle name="Calculation 8 6 3 6 2" xfId="3249"/>
    <cellStyle name="Calculation 8 6 3 7" xfId="3250"/>
    <cellStyle name="Calculation 8 6 3 7 2" xfId="3251"/>
    <cellStyle name="Calculation 8 6 3 8" xfId="3252"/>
    <cellStyle name="Calculation 8 6 3 8 2" xfId="3253"/>
    <cellStyle name="Calculation 8 6 3 9" xfId="3254"/>
    <cellStyle name="Calculation 8 6 3 9 2" xfId="3255"/>
    <cellStyle name="Calculation 8 6 4" xfId="3256"/>
    <cellStyle name="Calculation 8 6 4 10" xfId="3257"/>
    <cellStyle name="Calculation 8 6 4 10 2" xfId="3258"/>
    <cellStyle name="Calculation 8 6 4 11" xfId="3259"/>
    <cellStyle name="Calculation 8 6 4 11 2" xfId="3260"/>
    <cellStyle name="Calculation 8 6 4 12" xfId="3261"/>
    <cellStyle name="Calculation 8 6 4 12 2" xfId="3262"/>
    <cellStyle name="Calculation 8 6 4 13" xfId="3263"/>
    <cellStyle name="Calculation 8 6 4 13 2" xfId="3264"/>
    <cellStyle name="Calculation 8 6 4 14" xfId="3265"/>
    <cellStyle name="Calculation 8 6 4 14 2" xfId="3266"/>
    <cellStyle name="Calculation 8 6 4 15" xfId="3267"/>
    <cellStyle name="Calculation 8 6 4 15 2" xfId="3268"/>
    <cellStyle name="Calculation 8 6 4 16" xfId="3269"/>
    <cellStyle name="Calculation 8 6 4 2" xfId="3270"/>
    <cellStyle name="Calculation 8 6 4 2 2" xfId="3271"/>
    <cellStyle name="Calculation 8 6 4 3" xfId="3272"/>
    <cellStyle name="Calculation 8 6 4 3 2" xfId="3273"/>
    <cellStyle name="Calculation 8 6 4 4" xfId="3274"/>
    <cellStyle name="Calculation 8 6 4 4 2" xfId="3275"/>
    <cellStyle name="Calculation 8 6 4 5" xfId="3276"/>
    <cellStyle name="Calculation 8 6 4 5 2" xfId="3277"/>
    <cellStyle name="Calculation 8 6 4 6" xfId="3278"/>
    <cellStyle name="Calculation 8 6 4 6 2" xfId="3279"/>
    <cellStyle name="Calculation 8 6 4 7" xfId="3280"/>
    <cellStyle name="Calculation 8 6 4 7 2" xfId="3281"/>
    <cellStyle name="Calculation 8 6 4 8" xfId="3282"/>
    <cellStyle name="Calculation 8 6 4 8 2" xfId="3283"/>
    <cellStyle name="Calculation 8 6 4 9" xfId="3284"/>
    <cellStyle name="Calculation 8 6 4 9 2" xfId="3285"/>
    <cellStyle name="Calculation 8 6 5" xfId="3286"/>
    <cellStyle name="Calculation 8 6 5 10" xfId="3287"/>
    <cellStyle name="Calculation 8 6 5 10 2" xfId="3288"/>
    <cellStyle name="Calculation 8 6 5 11" xfId="3289"/>
    <cellStyle name="Calculation 8 6 5 11 2" xfId="3290"/>
    <cellStyle name="Calculation 8 6 5 12" xfId="3291"/>
    <cellStyle name="Calculation 8 6 5 12 2" xfId="3292"/>
    <cellStyle name="Calculation 8 6 5 13" xfId="3293"/>
    <cellStyle name="Calculation 8 6 5 13 2" xfId="3294"/>
    <cellStyle name="Calculation 8 6 5 14" xfId="3295"/>
    <cellStyle name="Calculation 8 6 5 14 2" xfId="3296"/>
    <cellStyle name="Calculation 8 6 5 15" xfId="3297"/>
    <cellStyle name="Calculation 8 6 5 2" xfId="3298"/>
    <cellStyle name="Calculation 8 6 5 2 2" xfId="3299"/>
    <cellStyle name="Calculation 8 6 5 3" xfId="3300"/>
    <cellStyle name="Calculation 8 6 5 3 2" xfId="3301"/>
    <cellStyle name="Calculation 8 6 5 4" xfId="3302"/>
    <cellStyle name="Calculation 8 6 5 4 2" xfId="3303"/>
    <cellStyle name="Calculation 8 6 5 5" xfId="3304"/>
    <cellStyle name="Calculation 8 6 5 5 2" xfId="3305"/>
    <cellStyle name="Calculation 8 6 5 6" xfId="3306"/>
    <cellStyle name="Calculation 8 6 5 6 2" xfId="3307"/>
    <cellStyle name="Calculation 8 6 5 7" xfId="3308"/>
    <cellStyle name="Calculation 8 6 5 7 2" xfId="3309"/>
    <cellStyle name="Calculation 8 6 5 8" xfId="3310"/>
    <cellStyle name="Calculation 8 6 5 8 2" xfId="3311"/>
    <cellStyle name="Calculation 8 6 5 9" xfId="3312"/>
    <cellStyle name="Calculation 8 6 5 9 2" xfId="3313"/>
    <cellStyle name="Calculation 8 6 6" xfId="3314"/>
    <cellStyle name="Calculation 8 6 6 2" xfId="3315"/>
    <cellStyle name="Calculation 8 6 7" xfId="3316"/>
    <cellStyle name="Calculation 8 6 7 2" xfId="3317"/>
    <cellStyle name="Calculation 8 6 8" xfId="3318"/>
    <cellStyle name="Calculation 8 6 8 2" xfId="3319"/>
    <cellStyle name="Calculation 8 6 9" xfId="3320"/>
    <cellStyle name="Calculation 8 6 9 2" xfId="3321"/>
    <cellStyle name="Calculation 8 7" xfId="3322"/>
    <cellStyle name="Calculation 8 7 10" xfId="3323"/>
    <cellStyle name="Calculation 8 7 10 2" xfId="3324"/>
    <cellStyle name="Calculation 8 7 11" xfId="3325"/>
    <cellStyle name="Calculation 8 7 11 2" xfId="3326"/>
    <cellStyle name="Calculation 8 7 12" xfId="3327"/>
    <cellStyle name="Calculation 8 7 12 2" xfId="3328"/>
    <cellStyle name="Calculation 8 7 13" xfId="3329"/>
    <cellStyle name="Calculation 8 7 13 2" xfId="3330"/>
    <cellStyle name="Calculation 8 7 14" xfId="3331"/>
    <cellStyle name="Calculation 8 7 14 2" xfId="3332"/>
    <cellStyle name="Calculation 8 7 15" xfId="3333"/>
    <cellStyle name="Calculation 8 7 15 2" xfId="3334"/>
    <cellStyle name="Calculation 8 7 16" xfId="3335"/>
    <cellStyle name="Calculation 8 7 16 2" xfId="3336"/>
    <cellStyle name="Calculation 8 7 17" xfId="3337"/>
    <cellStyle name="Calculation 8 7 17 2" xfId="3338"/>
    <cellStyle name="Calculation 8 7 18" xfId="3339"/>
    <cellStyle name="Calculation 8 7 18 2" xfId="3340"/>
    <cellStyle name="Calculation 8 7 19" xfId="3341"/>
    <cellStyle name="Calculation 8 7 2" xfId="3342"/>
    <cellStyle name="Calculation 8 7 2 10" xfId="3343"/>
    <cellStyle name="Calculation 8 7 2 10 2" xfId="3344"/>
    <cellStyle name="Calculation 8 7 2 11" xfId="3345"/>
    <cellStyle name="Calculation 8 7 2 11 2" xfId="3346"/>
    <cellStyle name="Calculation 8 7 2 12" xfId="3347"/>
    <cellStyle name="Calculation 8 7 2 12 2" xfId="3348"/>
    <cellStyle name="Calculation 8 7 2 13" xfId="3349"/>
    <cellStyle name="Calculation 8 7 2 13 2" xfId="3350"/>
    <cellStyle name="Calculation 8 7 2 14" xfId="3351"/>
    <cellStyle name="Calculation 8 7 2 14 2" xfId="3352"/>
    <cellStyle name="Calculation 8 7 2 15" xfId="3353"/>
    <cellStyle name="Calculation 8 7 2 15 2" xfId="3354"/>
    <cellStyle name="Calculation 8 7 2 16" xfId="3355"/>
    <cellStyle name="Calculation 8 7 2 16 2" xfId="3356"/>
    <cellStyle name="Calculation 8 7 2 17" xfId="3357"/>
    <cellStyle name="Calculation 8 7 2 17 2" xfId="3358"/>
    <cellStyle name="Calculation 8 7 2 18" xfId="3359"/>
    <cellStyle name="Calculation 8 7 2 2" xfId="3360"/>
    <cellStyle name="Calculation 8 7 2 2 2" xfId="3361"/>
    <cellStyle name="Calculation 8 7 2 3" xfId="3362"/>
    <cellStyle name="Calculation 8 7 2 3 2" xfId="3363"/>
    <cellStyle name="Calculation 8 7 2 4" xfId="3364"/>
    <cellStyle name="Calculation 8 7 2 4 2" xfId="3365"/>
    <cellStyle name="Calculation 8 7 2 5" xfId="3366"/>
    <cellStyle name="Calculation 8 7 2 5 2" xfId="3367"/>
    <cellStyle name="Calculation 8 7 2 6" xfId="3368"/>
    <cellStyle name="Calculation 8 7 2 6 2" xfId="3369"/>
    <cellStyle name="Calculation 8 7 2 7" xfId="3370"/>
    <cellStyle name="Calculation 8 7 2 7 2" xfId="3371"/>
    <cellStyle name="Calculation 8 7 2 8" xfId="3372"/>
    <cellStyle name="Calculation 8 7 2 8 2" xfId="3373"/>
    <cellStyle name="Calculation 8 7 2 9" xfId="3374"/>
    <cellStyle name="Calculation 8 7 2 9 2" xfId="3375"/>
    <cellStyle name="Calculation 8 7 3" xfId="3376"/>
    <cellStyle name="Calculation 8 7 3 10" xfId="3377"/>
    <cellStyle name="Calculation 8 7 3 10 2" xfId="3378"/>
    <cellStyle name="Calculation 8 7 3 11" xfId="3379"/>
    <cellStyle name="Calculation 8 7 3 11 2" xfId="3380"/>
    <cellStyle name="Calculation 8 7 3 12" xfId="3381"/>
    <cellStyle name="Calculation 8 7 3 12 2" xfId="3382"/>
    <cellStyle name="Calculation 8 7 3 13" xfId="3383"/>
    <cellStyle name="Calculation 8 7 3 13 2" xfId="3384"/>
    <cellStyle name="Calculation 8 7 3 14" xfId="3385"/>
    <cellStyle name="Calculation 8 7 3 14 2" xfId="3386"/>
    <cellStyle name="Calculation 8 7 3 15" xfId="3387"/>
    <cellStyle name="Calculation 8 7 3 15 2" xfId="3388"/>
    <cellStyle name="Calculation 8 7 3 16" xfId="3389"/>
    <cellStyle name="Calculation 8 7 3 2" xfId="3390"/>
    <cellStyle name="Calculation 8 7 3 2 2" xfId="3391"/>
    <cellStyle name="Calculation 8 7 3 3" xfId="3392"/>
    <cellStyle name="Calculation 8 7 3 3 2" xfId="3393"/>
    <cellStyle name="Calculation 8 7 3 4" xfId="3394"/>
    <cellStyle name="Calculation 8 7 3 4 2" xfId="3395"/>
    <cellStyle name="Calculation 8 7 3 5" xfId="3396"/>
    <cellStyle name="Calculation 8 7 3 5 2" xfId="3397"/>
    <cellStyle name="Calculation 8 7 3 6" xfId="3398"/>
    <cellStyle name="Calculation 8 7 3 6 2" xfId="3399"/>
    <cellStyle name="Calculation 8 7 3 7" xfId="3400"/>
    <cellStyle name="Calculation 8 7 3 7 2" xfId="3401"/>
    <cellStyle name="Calculation 8 7 3 8" xfId="3402"/>
    <cellStyle name="Calculation 8 7 3 8 2" xfId="3403"/>
    <cellStyle name="Calculation 8 7 3 9" xfId="3404"/>
    <cellStyle name="Calculation 8 7 3 9 2" xfId="3405"/>
    <cellStyle name="Calculation 8 7 4" xfId="3406"/>
    <cellStyle name="Calculation 8 7 4 10" xfId="3407"/>
    <cellStyle name="Calculation 8 7 4 10 2" xfId="3408"/>
    <cellStyle name="Calculation 8 7 4 11" xfId="3409"/>
    <cellStyle name="Calculation 8 7 4 11 2" xfId="3410"/>
    <cellStyle name="Calculation 8 7 4 12" xfId="3411"/>
    <cellStyle name="Calculation 8 7 4 12 2" xfId="3412"/>
    <cellStyle name="Calculation 8 7 4 13" xfId="3413"/>
    <cellStyle name="Calculation 8 7 4 13 2" xfId="3414"/>
    <cellStyle name="Calculation 8 7 4 14" xfId="3415"/>
    <cellStyle name="Calculation 8 7 4 14 2" xfId="3416"/>
    <cellStyle name="Calculation 8 7 4 15" xfId="3417"/>
    <cellStyle name="Calculation 8 7 4 15 2" xfId="3418"/>
    <cellStyle name="Calculation 8 7 4 16" xfId="3419"/>
    <cellStyle name="Calculation 8 7 4 2" xfId="3420"/>
    <cellStyle name="Calculation 8 7 4 2 2" xfId="3421"/>
    <cellStyle name="Calculation 8 7 4 3" xfId="3422"/>
    <cellStyle name="Calculation 8 7 4 3 2" xfId="3423"/>
    <cellStyle name="Calculation 8 7 4 4" xfId="3424"/>
    <cellStyle name="Calculation 8 7 4 4 2" xfId="3425"/>
    <cellStyle name="Calculation 8 7 4 5" xfId="3426"/>
    <cellStyle name="Calculation 8 7 4 5 2" xfId="3427"/>
    <cellStyle name="Calculation 8 7 4 6" xfId="3428"/>
    <cellStyle name="Calculation 8 7 4 6 2" xfId="3429"/>
    <cellStyle name="Calculation 8 7 4 7" xfId="3430"/>
    <cellStyle name="Calculation 8 7 4 7 2" xfId="3431"/>
    <cellStyle name="Calculation 8 7 4 8" xfId="3432"/>
    <cellStyle name="Calculation 8 7 4 8 2" xfId="3433"/>
    <cellStyle name="Calculation 8 7 4 9" xfId="3434"/>
    <cellStyle name="Calculation 8 7 4 9 2" xfId="3435"/>
    <cellStyle name="Calculation 8 7 5" xfId="3436"/>
    <cellStyle name="Calculation 8 7 5 10" xfId="3437"/>
    <cellStyle name="Calculation 8 7 5 10 2" xfId="3438"/>
    <cellStyle name="Calculation 8 7 5 11" xfId="3439"/>
    <cellStyle name="Calculation 8 7 5 11 2" xfId="3440"/>
    <cellStyle name="Calculation 8 7 5 12" xfId="3441"/>
    <cellStyle name="Calculation 8 7 5 12 2" xfId="3442"/>
    <cellStyle name="Calculation 8 7 5 13" xfId="3443"/>
    <cellStyle name="Calculation 8 7 5 13 2" xfId="3444"/>
    <cellStyle name="Calculation 8 7 5 14" xfId="3445"/>
    <cellStyle name="Calculation 8 7 5 14 2" xfId="3446"/>
    <cellStyle name="Calculation 8 7 5 15" xfId="3447"/>
    <cellStyle name="Calculation 8 7 5 2" xfId="3448"/>
    <cellStyle name="Calculation 8 7 5 2 2" xfId="3449"/>
    <cellStyle name="Calculation 8 7 5 3" xfId="3450"/>
    <cellStyle name="Calculation 8 7 5 3 2" xfId="3451"/>
    <cellStyle name="Calculation 8 7 5 4" xfId="3452"/>
    <cellStyle name="Calculation 8 7 5 4 2" xfId="3453"/>
    <cellStyle name="Calculation 8 7 5 5" xfId="3454"/>
    <cellStyle name="Calculation 8 7 5 5 2" xfId="3455"/>
    <cellStyle name="Calculation 8 7 5 6" xfId="3456"/>
    <cellStyle name="Calculation 8 7 5 6 2" xfId="3457"/>
    <cellStyle name="Calculation 8 7 5 7" xfId="3458"/>
    <cellStyle name="Calculation 8 7 5 7 2" xfId="3459"/>
    <cellStyle name="Calculation 8 7 5 8" xfId="3460"/>
    <cellStyle name="Calculation 8 7 5 8 2" xfId="3461"/>
    <cellStyle name="Calculation 8 7 5 9" xfId="3462"/>
    <cellStyle name="Calculation 8 7 5 9 2" xfId="3463"/>
    <cellStyle name="Calculation 8 7 6" xfId="3464"/>
    <cellStyle name="Calculation 8 7 6 2" xfId="3465"/>
    <cellStyle name="Calculation 8 7 7" xfId="3466"/>
    <cellStyle name="Calculation 8 7 7 2" xfId="3467"/>
    <cellStyle name="Calculation 8 7 8" xfId="3468"/>
    <cellStyle name="Calculation 8 7 8 2" xfId="3469"/>
    <cellStyle name="Calculation 8 7 9" xfId="3470"/>
    <cellStyle name="Calculation 8 7 9 2" xfId="3471"/>
    <cellStyle name="Calculation 8 8" xfId="3472"/>
    <cellStyle name="Calculation 8 8 10" xfId="3473"/>
    <cellStyle name="Calculation 8 8 10 2" xfId="3474"/>
    <cellStyle name="Calculation 8 8 11" xfId="3475"/>
    <cellStyle name="Calculation 8 8 11 2" xfId="3476"/>
    <cellStyle name="Calculation 8 8 12" xfId="3477"/>
    <cellStyle name="Calculation 8 8 12 2" xfId="3478"/>
    <cellStyle name="Calculation 8 8 13" xfId="3479"/>
    <cellStyle name="Calculation 8 8 13 2" xfId="3480"/>
    <cellStyle name="Calculation 8 8 14" xfId="3481"/>
    <cellStyle name="Calculation 8 8 14 2" xfId="3482"/>
    <cellStyle name="Calculation 8 8 15" xfId="3483"/>
    <cellStyle name="Calculation 8 8 15 2" xfId="3484"/>
    <cellStyle name="Calculation 8 8 16" xfId="3485"/>
    <cellStyle name="Calculation 8 8 16 2" xfId="3486"/>
    <cellStyle name="Calculation 8 8 17" xfId="3487"/>
    <cellStyle name="Calculation 8 8 17 2" xfId="3488"/>
    <cellStyle name="Calculation 8 8 18" xfId="3489"/>
    <cellStyle name="Calculation 8 8 2" xfId="3490"/>
    <cellStyle name="Calculation 8 8 2 10" xfId="3491"/>
    <cellStyle name="Calculation 8 8 2 10 2" xfId="3492"/>
    <cellStyle name="Calculation 8 8 2 11" xfId="3493"/>
    <cellStyle name="Calculation 8 8 2 11 2" xfId="3494"/>
    <cellStyle name="Calculation 8 8 2 12" xfId="3495"/>
    <cellStyle name="Calculation 8 8 2 12 2" xfId="3496"/>
    <cellStyle name="Calculation 8 8 2 13" xfId="3497"/>
    <cellStyle name="Calculation 8 8 2 13 2" xfId="3498"/>
    <cellStyle name="Calculation 8 8 2 14" xfId="3499"/>
    <cellStyle name="Calculation 8 8 2 14 2" xfId="3500"/>
    <cellStyle name="Calculation 8 8 2 15" xfId="3501"/>
    <cellStyle name="Calculation 8 8 2 15 2" xfId="3502"/>
    <cellStyle name="Calculation 8 8 2 16" xfId="3503"/>
    <cellStyle name="Calculation 8 8 2 16 2" xfId="3504"/>
    <cellStyle name="Calculation 8 8 2 17" xfId="3505"/>
    <cellStyle name="Calculation 8 8 2 17 2" xfId="3506"/>
    <cellStyle name="Calculation 8 8 2 18" xfId="3507"/>
    <cellStyle name="Calculation 8 8 2 2" xfId="3508"/>
    <cellStyle name="Calculation 8 8 2 2 2" xfId="3509"/>
    <cellStyle name="Calculation 8 8 2 3" xfId="3510"/>
    <cellStyle name="Calculation 8 8 2 3 2" xfId="3511"/>
    <cellStyle name="Calculation 8 8 2 4" xfId="3512"/>
    <cellStyle name="Calculation 8 8 2 4 2" xfId="3513"/>
    <cellStyle name="Calculation 8 8 2 5" xfId="3514"/>
    <cellStyle name="Calculation 8 8 2 5 2" xfId="3515"/>
    <cellStyle name="Calculation 8 8 2 6" xfId="3516"/>
    <cellStyle name="Calculation 8 8 2 6 2" xfId="3517"/>
    <cellStyle name="Calculation 8 8 2 7" xfId="3518"/>
    <cellStyle name="Calculation 8 8 2 7 2" xfId="3519"/>
    <cellStyle name="Calculation 8 8 2 8" xfId="3520"/>
    <cellStyle name="Calculation 8 8 2 8 2" xfId="3521"/>
    <cellStyle name="Calculation 8 8 2 9" xfId="3522"/>
    <cellStyle name="Calculation 8 8 2 9 2" xfId="3523"/>
    <cellStyle name="Calculation 8 8 3" xfId="3524"/>
    <cellStyle name="Calculation 8 8 3 10" xfId="3525"/>
    <cellStyle name="Calculation 8 8 3 10 2" xfId="3526"/>
    <cellStyle name="Calculation 8 8 3 11" xfId="3527"/>
    <cellStyle name="Calculation 8 8 3 11 2" xfId="3528"/>
    <cellStyle name="Calculation 8 8 3 12" xfId="3529"/>
    <cellStyle name="Calculation 8 8 3 12 2" xfId="3530"/>
    <cellStyle name="Calculation 8 8 3 13" xfId="3531"/>
    <cellStyle name="Calculation 8 8 3 13 2" xfId="3532"/>
    <cellStyle name="Calculation 8 8 3 14" xfId="3533"/>
    <cellStyle name="Calculation 8 8 3 14 2" xfId="3534"/>
    <cellStyle name="Calculation 8 8 3 15" xfId="3535"/>
    <cellStyle name="Calculation 8 8 3 15 2" xfId="3536"/>
    <cellStyle name="Calculation 8 8 3 16" xfId="3537"/>
    <cellStyle name="Calculation 8 8 3 2" xfId="3538"/>
    <cellStyle name="Calculation 8 8 3 2 2" xfId="3539"/>
    <cellStyle name="Calculation 8 8 3 3" xfId="3540"/>
    <cellStyle name="Calculation 8 8 3 3 2" xfId="3541"/>
    <cellStyle name="Calculation 8 8 3 4" xfId="3542"/>
    <cellStyle name="Calculation 8 8 3 4 2" xfId="3543"/>
    <cellStyle name="Calculation 8 8 3 5" xfId="3544"/>
    <cellStyle name="Calculation 8 8 3 5 2" xfId="3545"/>
    <cellStyle name="Calculation 8 8 3 6" xfId="3546"/>
    <cellStyle name="Calculation 8 8 3 6 2" xfId="3547"/>
    <cellStyle name="Calculation 8 8 3 7" xfId="3548"/>
    <cellStyle name="Calculation 8 8 3 7 2" xfId="3549"/>
    <cellStyle name="Calculation 8 8 3 8" xfId="3550"/>
    <cellStyle name="Calculation 8 8 3 8 2" xfId="3551"/>
    <cellStyle name="Calculation 8 8 3 9" xfId="3552"/>
    <cellStyle name="Calculation 8 8 3 9 2" xfId="3553"/>
    <cellStyle name="Calculation 8 8 4" xfId="3554"/>
    <cellStyle name="Calculation 8 8 4 10" xfId="3555"/>
    <cellStyle name="Calculation 8 8 4 10 2" xfId="3556"/>
    <cellStyle name="Calculation 8 8 4 11" xfId="3557"/>
    <cellStyle name="Calculation 8 8 4 11 2" xfId="3558"/>
    <cellStyle name="Calculation 8 8 4 12" xfId="3559"/>
    <cellStyle name="Calculation 8 8 4 12 2" xfId="3560"/>
    <cellStyle name="Calculation 8 8 4 13" xfId="3561"/>
    <cellStyle name="Calculation 8 8 4 13 2" xfId="3562"/>
    <cellStyle name="Calculation 8 8 4 14" xfId="3563"/>
    <cellStyle name="Calculation 8 8 4 14 2" xfId="3564"/>
    <cellStyle name="Calculation 8 8 4 15" xfId="3565"/>
    <cellStyle name="Calculation 8 8 4 15 2" xfId="3566"/>
    <cellStyle name="Calculation 8 8 4 16" xfId="3567"/>
    <cellStyle name="Calculation 8 8 4 2" xfId="3568"/>
    <cellStyle name="Calculation 8 8 4 2 2" xfId="3569"/>
    <cellStyle name="Calculation 8 8 4 3" xfId="3570"/>
    <cellStyle name="Calculation 8 8 4 3 2" xfId="3571"/>
    <cellStyle name="Calculation 8 8 4 4" xfId="3572"/>
    <cellStyle name="Calculation 8 8 4 4 2" xfId="3573"/>
    <cellStyle name="Calculation 8 8 4 5" xfId="3574"/>
    <cellStyle name="Calculation 8 8 4 5 2" xfId="3575"/>
    <cellStyle name="Calculation 8 8 4 6" xfId="3576"/>
    <cellStyle name="Calculation 8 8 4 6 2" xfId="3577"/>
    <cellStyle name="Calculation 8 8 4 7" xfId="3578"/>
    <cellStyle name="Calculation 8 8 4 7 2" xfId="3579"/>
    <cellStyle name="Calculation 8 8 4 8" xfId="3580"/>
    <cellStyle name="Calculation 8 8 4 8 2" xfId="3581"/>
    <cellStyle name="Calculation 8 8 4 9" xfId="3582"/>
    <cellStyle name="Calculation 8 8 4 9 2" xfId="3583"/>
    <cellStyle name="Calculation 8 8 5" xfId="3584"/>
    <cellStyle name="Calculation 8 8 5 10" xfId="3585"/>
    <cellStyle name="Calculation 8 8 5 10 2" xfId="3586"/>
    <cellStyle name="Calculation 8 8 5 11" xfId="3587"/>
    <cellStyle name="Calculation 8 8 5 11 2" xfId="3588"/>
    <cellStyle name="Calculation 8 8 5 12" xfId="3589"/>
    <cellStyle name="Calculation 8 8 5 12 2" xfId="3590"/>
    <cellStyle name="Calculation 8 8 5 13" xfId="3591"/>
    <cellStyle name="Calculation 8 8 5 13 2" xfId="3592"/>
    <cellStyle name="Calculation 8 8 5 14" xfId="3593"/>
    <cellStyle name="Calculation 8 8 5 2" xfId="3594"/>
    <cellStyle name="Calculation 8 8 5 2 2" xfId="3595"/>
    <cellStyle name="Calculation 8 8 5 3" xfId="3596"/>
    <cellStyle name="Calculation 8 8 5 3 2" xfId="3597"/>
    <cellStyle name="Calculation 8 8 5 4" xfId="3598"/>
    <cellStyle name="Calculation 8 8 5 4 2" xfId="3599"/>
    <cellStyle name="Calculation 8 8 5 5" xfId="3600"/>
    <cellStyle name="Calculation 8 8 5 5 2" xfId="3601"/>
    <cellStyle name="Calculation 8 8 5 6" xfId="3602"/>
    <cellStyle name="Calculation 8 8 5 6 2" xfId="3603"/>
    <cellStyle name="Calculation 8 8 5 7" xfId="3604"/>
    <cellStyle name="Calculation 8 8 5 7 2" xfId="3605"/>
    <cellStyle name="Calculation 8 8 5 8" xfId="3606"/>
    <cellStyle name="Calculation 8 8 5 8 2" xfId="3607"/>
    <cellStyle name="Calculation 8 8 5 9" xfId="3608"/>
    <cellStyle name="Calculation 8 8 5 9 2" xfId="3609"/>
    <cellStyle name="Calculation 8 8 6" xfId="3610"/>
    <cellStyle name="Calculation 8 8 6 2" xfId="3611"/>
    <cellStyle name="Calculation 8 8 7" xfId="3612"/>
    <cellStyle name="Calculation 8 8 7 2" xfId="3613"/>
    <cellStyle name="Calculation 8 8 8" xfId="3614"/>
    <cellStyle name="Calculation 8 8 8 2" xfId="3615"/>
    <cellStyle name="Calculation 8 8 9" xfId="3616"/>
    <cellStyle name="Calculation 8 8 9 2" xfId="3617"/>
    <cellStyle name="Calculation 8 9" xfId="3618"/>
    <cellStyle name="Calculation 8 9 10" xfId="3619"/>
    <cellStyle name="Calculation 8 9 10 2" xfId="3620"/>
    <cellStyle name="Calculation 8 9 11" xfId="3621"/>
    <cellStyle name="Calculation 8 9 11 2" xfId="3622"/>
    <cellStyle name="Calculation 8 9 12" xfId="3623"/>
    <cellStyle name="Calculation 8 9 12 2" xfId="3624"/>
    <cellStyle name="Calculation 8 9 13" xfId="3625"/>
    <cellStyle name="Calculation 8 9 13 2" xfId="3626"/>
    <cellStyle name="Calculation 8 9 14" xfId="3627"/>
    <cellStyle name="Calculation 8 9 14 2" xfId="3628"/>
    <cellStyle name="Calculation 8 9 15" xfId="3629"/>
    <cellStyle name="Calculation 8 9 15 2" xfId="3630"/>
    <cellStyle name="Calculation 8 9 16" xfId="3631"/>
    <cellStyle name="Calculation 8 9 16 2" xfId="3632"/>
    <cellStyle name="Calculation 8 9 17" xfId="3633"/>
    <cellStyle name="Calculation 8 9 17 2" xfId="3634"/>
    <cellStyle name="Calculation 8 9 18" xfId="3635"/>
    <cellStyle name="Calculation 8 9 2" xfId="3636"/>
    <cellStyle name="Calculation 8 9 2 10" xfId="3637"/>
    <cellStyle name="Calculation 8 9 2 10 2" xfId="3638"/>
    <cellStyle name="Calculation 8 9 2 11" xfId="3639"/>
    <cellStyle name="Calculation 8 9 2 11 2" xfId="3640"/>
    <cellStyle name="Calculation 8 9 2 12" xfId="3641"/>
    <cellStyle name="Calculation 8 9 2 12 2" xfId="3642"/>
    <cellStyle name="Calculation 8 9 2 13" xfId="3643"/>
    <cellStyle name="Calculation 8 9 2 13 2" xfId="3644"/>
    <cellStyle name="Calculation 8 9 2 14" xfId="3645"/>
    <cellStyle name="Calculation 8 9 2 14 2" xfId="3646"/>
    <cellStyle name="Calculation 8 9 2 15" xfId="3647"/>
    <cellStyle name="Calculation 8 9 2 15 2" xfId="3648"/>
    <cellStyle name="Calculation 8 9 2 16" xfId="3649"/>
    <cellStyle name="Calculation 8 9 2 16 2" xfId="3650"/>
    <cellStyle name="Calculation 8 9 2 17" xfId="3651"/>
    <cellStyle name="Calculation 8 9 2 17 2" xfId="3652"/>
    <cellStyle name="Calculation 8 9 2 18" xfId="3653"/>
    <cellStyle name="Calculation 8 9 2 2" xfId="3654"/>
    <cellStyle name="Calculation 8 9 2 2 2" xfId="3655"/>
    <cellStyle name="Calculation 8 9 2 3" xfId="3656"/>
    <cellStyle name="Calculation 8 9 2 3 2" xfId="3657"/>
    <cellStyle name="Calculation 8 9 2 4" xfId="3658"/>
    <cellStyle name="Calculation 8 9 2 4 2" xfId="3659"/>
    <cellStyle name="Calculation 8 9 2 5" xfId="3660"/>
    <cellStyle name="Calculation 8 9 2 5 2" xfId="3661"/>
    <cellStyle name="Calculation 8 9 2 6" xfId="3662"/>
    <cellStyle name="Calculation 8 9 2 6 2" xfId="3663"/>
    <cellStyle name="Calculation 8 9 2 7" xfId="3664"/>
    <cellStyle name="Calculation 8 9 2 7 2" xfId="3665"/>
    <cellStyle name="Calculation 8 9 2 8" xfId="3666"/>
    <cellStyle name="Calculation 8 9 2 8 2" xfId="3667"/>
    <cellStyle name="Calculation 8 9 2 9" xfId="3668"/>
    <cellStyle name="Calculation 8 9 2 9 2" xfId="3669"/>
    <cellStyle name="Calculation 8 9 3" xfId="3670"/>
    <cellStyle name="Calculation 8 9 3 10" xfId="3671"/>
    <cellStyle name="Calculation 8 9 3 10 2" xfId="3672"/>
    <cellStyle name="Calculation 8 9 3 11" xfId="3673"/>
    <cellStyle name="Calculation 8 9 3 11 2" xfId="3674"/>
    <cellStyle name="Calculation 8 9 3 12" xfId="3675"/>
    <cellStyle name="Calculation 8 9 3 12 2" xfId="3676"/>
    <cellStyle name="Calculation 8 9 3 13" xfId="3677"/>
    <cellStyle name="Calculation 8 9 3 13 2" xfId="3678"/>
    <cellStyle name="Calculation 8 9 3 14" xfId="3679"/>
    <cellStyle name="Calculation 8 9 3 14 2" xfId="3680"/>
    <cellStyle name="Calculation 8 9 3 15" xfId="3681"/>
    <cellStyle name="Calculation 8 9 3 15 2" xfId="3682"/>
    <cellStyle name="Calculation 8 9 3 16" xfId="3683"/>
    <cellStyle name="Calculation 8 9 3 2" xfId="3684"/>
    <cellStyle name="Calculation 8 9 3 2 2" xfId="3685"/>
    <cellStyle name="Calculation 8 9 3 3" xfId="3686"/>
    <cellStyle name="Calculation 8 9 3 3 2" xfId="3687"/>
    <cellStyle name="Calculation 8 9 3 4" xfId="3688"/>
    <cellStyle name="Calculation 8 9 3 4 2" xfId="3689"/>
    <cellStyle name="Calculation 8 9 3 5" xfId="3690"/>
    <cellStyle name="Calculation 8 9 3 5 2" xfId="3691"/>
    <cellStyle name="Calculation 8 9 3 6" xfId="3692"/>
    <cellStyle name="Calculation 8 9 3 6 2" xfId="3693"/>
    <cellStyle name="Calculation 8 9 3 7" xfId="3694"/>
    <cellStyle name="Calculation 8 9 3 7 2" xfId="3695"/>
    <cellStyle name="Calculation 8 9 3 8" xfId="3696"/>
    <cellStyle name="Calculation 8 9 3 8 2" xfId="3697"/>
    <cellStyle name="Calculation 8 9 3 9" xfId="3698"/>
    <cellStyle name="Calculation 8 9 3 9 2" xfId="3699"/>
    <cellStyle name="Calculation 8 9 4" xfId="3700"/>
    <cellStyle name="Calculation 8 9 4 10" xfId="3701"/>
    <cellStyle name="Calculation 8 9 4 10 2" xfId="3702"/>
    <cellStyle name="Calculation 8 9 4 11" xfId="3703"/>
    <cellStyle name="Calculation 8 9 4 11 2" xfId="3704"/>
    <cellStyle name="Calculation 8 9 4 12" xfId="3705"/>
    <cellStyle name="Calculation 8 9 4 12 2" xfId="3706"/>
    <cellStyle name="Calculation 8 9 4 13" xfId="3707"/>
    <cellStyle name="Calculation 8 9 4 13 2" xfId="3708"/>
    <cellStyle name="Calculation 8 9 4 14" xfId="3709"/>
    <cellStyle name="Calculation 8 9 4 14 2" xfId="3710"/>
    <cellStyle name="Calculation 8 9 4 15" xfId="3711"/>
    <cellStyle name="Calculation 8 9 4 15 2" xfId="3712"/>
    <cellStyle name="Calculation 8 9 4 16" xfId="3713"/>
    <cellStyle name="Calculation 8 9 4 2" xfId="3714"/>
    <cellStyle name="Calculation 8 9 4 2 2" xfId="3715"/>
    <cellStyle name="Calculation 8 9 4 3" xfId="3716"/>
    <cellStyle name="Calculation 8 9 4 3 2" xfId="3717"/>
    <cellStyle name="Calculation 8 9 4 4" xfId="3718"/>
    <cellStyle name="Calculation 8 9 4 4 2" xfId="3719"/>
    <cellStyle name="Calculation 8 9 4 5" xfId="3720"/>
    <cellStyle name="Calculation 8 9 4 5 2" xfId="3721"/>
    <cellStyle name="Calculation 8 9 4 6" xfId="3722"/>
    <cellStyle name="Calculation 8 9 4 6 2" xfId="3723"/>
    <cellStyle name="Calculation 8 9 4 7" xfId="3724"/>
    <cellStyle name="Calculation 8 9 4 7 2" xfId="3725"/>
    <cellStyle name="Calculation 8 9 4 8" xfId="3726"/>
    <cellStyle name="Calculation 8 9 4 8 2" xfId="3727"/>
    <cellStyle name="Calculation 8 9 4 9" xfId="3728"/>
    <cellStyle name="Calculation 8 9 4 9 2" xfId="3729"/>
    <cellStyle name="Calculation 8 9 5" xfId="3730"/>
    <cellStyle name="Calculation 8 9 5 10" xfId="3731"/>
    <cellStyle name="Calculation 8 9 5 10 2" xfId="3732"/>
    <cellStyle name="Calculation 8 9 5 11" xfId="3733"/>
    <cellStyle name="Calculation 8 9 5 11 2" xfId="3734"/>
    <cellStyle name="Calculation 8 9 5 12" xfId="3735"/>
    <cellStyle name="Calculation 8 9 5 12 2" xfId="3736"/>
    <cellStyle name="Calculation 8 9 5 13" xfId="3737"/>
    <cellStyle name="Calculation 8 9 5 13 2" xfId="3738"/>
    <cellStyle name="Calculation 8 9 5 14" xfId="3739"/>
    <cellStyle name="Calculation 8 9 5 2" xfId="3740"/>
    <cellStyle name="Calculation 8 9 5 2 2" xfId="3741"/>
    <cellStyle name="Calculation 8 9 5 3" xfId="3742"/>
    <cellStyle name="Calculation 8 9 5 3 2" xfId="3743"/>
    <cellStyle name="Calculation 8 9 5 4" xfId="3744"/>
    <cellStyle name="Calculation 8 9 5 4 2" xfId="3745"/>
    <cellStyle name="Calculation 8 9 5 5" xfId="3746"/>
    <cellStyle name="Calculation 8 9 5 5 2" xfId="3747"/>
    <cellStyle name="Calculation 8 9 5 6" xfId="3748"/>
    <cellStyle name="Calculation 8 9 5 6 2" xfId="3749"/>
    <cellStyle name="Calculation 8 9 5 7" xfId="3750"/>
    <cellStyle name="Calculation 8 9 5 7 2" xfId="3751"/>
    <cellStyle name="Calculation 8 9 5 8" xfId="3752"/>
    <cellStyle name="Calculation 8 9 5 8 2" xfId="3753"/>
    <cellStyle name="Calculation 8 9 5 9" xfId="3754"/>
    <cellStyle name="Calculation 8 9 5 9 2" xfId="3755"/>
    <cellStyle name="Calculation 8 9 6" xfId="3756"/>
    <cellStyle name="Calculation 8 9 6 2" xfId="3757"/>
    <cellStyle name="Calculation 8 9 7" xfId="3758"/>
    <cellStyle name="Calculation 8 9 7 2" xfId="3759"/>
    <cellStyle name="Calculation 8 9 8" xfId="3760"/>
    <cellStyle name="Calculation 8 9 8 2" xfId="3761"/>
    <cellStyle name="Calculation 8 9 9" xfId="3762"/>
    <cellStyle name="Calculation 8 9 9 2" xfId="3763"/>
    <cellStyle name="Calculation 9" xfId="3764"/>
    <cellStyle name="Calculation 9 10" xfId="3765"/>
    <cellStyle name="Calculation 9 10 10" xfId="3766"/>
    <cellStyle name="Calculation 9 10 10 2" xfId="3767"/>
    <cellStyle name="Calculation 9 10 11" xfId="3768"/>
    <cellStyle name="Calculation 9 10 11 2" xfId="3769"/>
    <cellStyle name="Calculation 9 10 12" xfId="3770"/>
    <cellStyle name="Calculation 9 10 12 2" xfId="3771"/>
    <cellStyle name="Calculation 9 10 13" xfId="3772"/>
    <cellStyle name="Calculation 9 10 13 2" xfId="3773"/>
    <cellStyle name="Calculation 9 10 14" xfId="3774"/>
    <cellStyle name="Calculation 9 10 14 2" xfId="3775"/>
    <cellStyle name="Calculation 9 10 15" xfId="3776"/>
    <cellStyle name="Calculation 9 10 15 2" xfId="3777"/>
    <cellStyle name="Calculation 9 10 16" xfId="3778"/>
    <cellStyle name="Calculation 9 10 16 2" xfId="3779"/>
    <cellStyle name="Calculation 9 10 17" xfId="3780"/>
    <cellStyle name="Calculation 9 10 17 2" xfId="3781"/>
    <cellStyle name="Calculation 9 10 18" xfId="3782"/>
    <cellStyle name="Calculation 9 10 2" xfId="3783"/>
    <cellStyle name="Calculation 9 10 2 2" xfId="3784"/>
    <cellStyle name="Calculation 9 10 3" xfId="3785"/>
    <cellStyle name="Calculation 9 10 3 2" xfId="3786"/>
    <cellStyle name="Calculation 9 10 4" xfId="3787"/>
    <cellStyle name="Calculation 9 10 4 2" xfId="3788"/>
    <cellStyle name="Calculation 9 10 5" xfId="3789"/>
    <cellStyle name="Calculation 9 10 5 2" xfId="3790"/>
    <cellStyle name="Calculation 9 10 6" xfId="3791"/>
    <cellStyle name="Calculation 9 10 6 2" xfId="3792"/>
    <cellStyle name="Calculation 9 10 7" xfId="3793"/>
    <cellStyle name="Calculation 9 10 7 2" xfId="3794"/>
    <cellStyle name="Calculation 9 10 8" xfId="3795"/>
    <cellStyle name="Calculation 9 10 8 2" xfId="3796"/>
    <cellStyle name="Calculation 9 10 9" xfId="3797"/>
    <cellStyle name="Calculation 9 10 9 2" xfId="3798"/>
    <cellStyle name="Calculation 9 11" xfId="3799"/>
    <cellStyle name="Calculation 9 11 10" xfId="3800"/>
    <cellStyle name="Calculation 9 11 10 2" xfId="3801"/>
    <cellStyle name="Calculation 9 11 11" xfId="3802"/>
    <cellStyle name="Calculation 9 11 11 2" xfId="3803"/>
    <cellStyle name="Calculation 9 11 12" xfId="3804"/>
    <cellStyle name="Calculation 9 11 12 2" xfId="3805"/>
    <cellStyle name="Calculation 9 11 13" xfId="3806"/>
    <cellStyle name="Calculation 9 11 13 2" xfId="3807"/>
    <cellStyle name="Calculation 9 11 14" xfId="3808"/>
    <cellStyle name="Calculation 9 11 14 2" xfId="3809"/>
    <cellStyle name="Calculation 9 11 15" xfId="3810"/>
    <cellStyle name="Calculation 9 11 15 2" xfId="3811"/>
    <cellStyle name="Calculation 9 11 16" xfId="3812"/>
    <cellStyle name="Calculation 9 11 16 2" xfId="3813"/>
    <cellStyle name="Calculation 9 11 17" xfId="3814"/>
    <cellStyle name="Calculation 9 11 17 2" xfId="3815"/>
    <cellStyle name="Calculation 9 11 18" xfId="3816"/>
    <cellStyle name="Calculation 9 11 2" xfId="3817"/>
    <cellStyle name="Calculation 9 11 2 2" xfId="3818"/>
    <cellStyle name="Calculation 9 11 3" xfId="3819"/>
    <cellStyle name="Calculation 9 11 3 2" xfId="3820"/>
    <cellStyle name="Calculation 9 11 4" xfId="3821"/>
    <cellStyle name="Calculation 9 11 4 2" xfId="3822"/>
    <cellStyle name="Calculation 9 11 5" xfId="3823"/>
    <cellStyle name="Calculation 9 11 5 2" xfId="3824"/>
    <cellStyle name="Calculation 9 11 6" xfId="3825"/>
    <cellStyle name="Calculation 9 11 6 2" xfId="3826"/>
    <cellStyle name="Calculation 9 11 7" xfId="3827"/>
    <cellStyle name="Calculation 9 11 7 2" xfId="3828"/>
    <cellStyle name="Calculation 9 11 8" xfId="3829"/>
    <cellStyle name="Calculation 9 11 8 2" xfId="3830"/>
    <cellStyle name="Calculation 9 11 9" xfId="3831"/>
    <cellStyle name="Calculation 9 11 9 2" xfId="3832"/>
    <cellStyle name="Calculation 9 12" xfId="3833"/>
    <cellStyle name="Calculation 9 12 10" xfId="3834"/>
    <cellStyle name="Calculation 9 12 10 2" xfId="3835"/>
    <cellStyle name="Calculation 9 12 11" xfId="3836"/>
    <cellStyle name="Calculation 9 12 11 2" xfId="3837"/>
    <cellStyle name="Calculation 9 12 12" xfId="3838"/>
    <cellStyle name="Calculation 9 12 12 2" xfId="3839"/>
    <cellStyle name="Calculation 9 12 13" xfId="3840"/>
    <cellStyle name="Calculation 9 12 13 2" xfId="3841"/>
    <cellStyle name="Calculation 9 12 14" xfId="3842"/>
    <cellStyle name="Calculation 9 12 14 2" xfId="3843"/>
    <cellStyle name="Calculation 9 12 15" xfId="3844"/>
    <cellStyle name="Calculation 9 12 15 2" xfId="3845"/>
    <cellStyle name="Calculation 9 12 16" xfId="3846"/>
    <cellStyle name="Calculation 9 12 2" xfId="3847"/>
    <cellStyle name="Calculation 9 12 2 2" xfId="3848"/>
    <cellStyle name="Calculation 9 12 3" xfId="3849"/>
    <cellStyle name="Calculation 9 12 3 2" xfId="3850"/>
    <cellStyle name="Calculation 9 12 4" xfId="3851"/>
    <cellStyle name="Calculation 9 12 4 2" xfId="3852"/>
    <cellStyle name="Calculation 9 12 5" xfId="3853"/>
    <cellStyle name="Calculation 9 12 5 2" xfId="3854"/>
    <cellStyle name="Calculation 9 12 6" xfId="3855"/>
    <cellStyle name="Calculation 9 12 6 2" xfId="3856"/>
    <cellStyle name="Calculation 9 12 7" xfId="3857"/>
    <cellStyle name="Calculation 9 12 7 2" xfId="3858"/>
    <cellStyle name="Calculation 9 12 8" xfId="3859"/>
    <cellStyle name="Calculation 9 12 8 2" xfId="3860"/>
    <cellStyle name="Calculation 9 12 9" xfId="3861"/>
    <cellStyle name="Calculation 9 12 9 2" xfId="3862"/>
    <cellStyle name="Calculation 9 13" xfId="3863"/>
    <cellStyle name="Calculation 9 13 10" xfId="3864"/>
    <cellStyle name="Calculation 9 13 10 2" xfId="3865"/>
    <cellStyle name="Calculation 9 13 11" xfId="3866"/>
    <cellStyle name="Calculation 9 13 11 2" xfId="3867"/>
    <cellStyle name="Calculation 9 13 12" xfId="3868"/>
    <cellStyle name="Calculation 9 13 12 2" xfId="3869"/>
    <cellStyle name="Calculation 9 13 13" xfId="3870"/>
    <cellStyle name="Calculation 9 13 13 2" xfId="3871"/>
    <cellStyle name="Calculation 9 13 14" xfId="3872"/>
    <cellStyle name="Calculation 9 13 14 2" xfId="3873"/>
    <cellStyle name="Calculation 9 13 15" xfId="3874"/>
    <cellStyle name="Calculation 9 13 15 2" xfId="3875"/>
    <cellStyle name="Calculation 9 13 16" xfId="3876"/>
    <cellStyle name="Calculation 9 13 2" xfId="3877"/>
    <cellStyle name="Calculation 9 13 2 2" xfId="3878"/>
    <cellStyle name="Calculation 9 13 3" xfId="3879"/>
    <cellStyle name="Calculation 9 13 3 2" xfId="3880"/>
    <cellStyle name="Calculation 9 13 4" xfId="3881"/>
    <cellStyle name="Calculation 9 13 4 2" xfId="3882"/>
    <cellStyle name="Calculation 9 13 5" xfId="3883"/>
    <cellStyle name="Calculation 9 13 5 2" xfId="3884"/>
    <cellStyle name="Calculation 9 13 6" xfId="3885"/>
    <cellStyle name="Calculation 9 13 6 2" xfId="3886"/>
    <cellStyle name="Calculation 9 13 7" xfId="3887"/>
    <cellStyle name="Calculation 9 13 7 2" xfId="3888"/>
    <cellStyle name="Calculation 9 13 8" xfId="3889"/>
    <cellStyle name="Calculation 9 13 8 2" xfId="3890"/>
    <cellStyle name="Calculation 9 13 9" xfId="3891"/>
    <cellStyle name="Calculation 9 13 9 2" xfId="3892"/>
    <cellStyle name="Calculation 9 14" xfId="3893"/>
    <cellStyle name="Calculation 9 14 10" xfId="3894"/>
    <cellStyle name="Calculation 9 14 10 2" xfId="3895"/>
    <cellStyle name="Calculation 9 14 11" xfId="3896"/>
    <cellStyle name="Calculation 9 14 11 2" xfId="3897"/>
    <cellStyle name="Calculation 9 14 12" xfId="3898"/>
    <cellStyle name="Calculation 9 14 12 2" xfId="3899"/>
    <cellStyle name="Calculation 9 14 13" xfId="3900"/>
    <cellStyle name="Calculation 9 14 13 2" xfId="3901"/>
    <cellStyle name="Calculation 9 14 14" xfId="3902"/>
    <cellStyle name="Calculation 9 14 14 2" xfId="3903"/>
    <cellStyle name="Calculation 9 14 15" xfId="3904"/>
    <cellStyle name="Calculation 9 14 2" xfId="3905"/>
    <cellStyle name="Calculation 9 14 2 2" xfId="3906"/>
    <cellStyle name="Calculation 9 14 3" xfId="3907"/>
    <cellStyle name="Calculation 9 14 3 2" xfId="3908"/>
    <cellStyle name="Calculation 9 14 4" xfId="3909"/>
    <cellStyle name="Calculation 9 14 4 2" xfId="3910"/>
    <cellStyle name="Calculation 9 14 5" xfId="3911"/>
    <cellStyle name="Calculation 9 14 5 2" xfId="3912"/>
    <cellStyle name="Calculation 9 14 6" xfId="3913"/>
    <cellStyle name="Calculation 9 14 6 2" xfId="3914"/>
    <cellStyle name="Calculation 9 14 7" xfId="3915"/>
    <cellStyle name="Calculation 9 14 7 2" xfId="3916"/>
    <cellStyle name="Calculation 9 14 8" xfId="3917"/>
    <cellStyle name="Calculation 9 14 8 2" xfId="3918"/>
    <cellStyle name="Calculation 9 14 9" xfId="3919"/>
    <cellStyle name="Calculation 9 14 9 2" xfId="3920"/>
    <cellStyle name="Calculation 9 15" xfId="3921"/>
    <cellStyle name="Calculation 9 15 2" xfId="3922"/>
    <cellStyle name="Calculation 9 16" xfId="3923"/>
    <cellStyle name="Calculation 9 16 2" xfId="3924"/>
    <cellStyle name="Calculation 9 17" xfId="3925"/>
    <cellStyle name="Calculation 9 17 2" xfId="3926"/>
    <cellStyle name="Calculation 9 18" xfId="3927"/>
    <cellStyle name="Calculation 9 18 2" xfId="3928"/>
    <cellStyle name="Calculation 9 19" xfId="3929"/>
    <cellStyle name="Calculation 9 19 2" xfId="3930"/>
    <cellStyle name="Calculation 9 2" xfId="3931"/>
    <cellStyle name="Calculation 9 2 10" xfId="3932"/>
    <cellStyle name="Calculation 9 2 10 10" xfId="3933"/>
    <cellStyle name="Calculation 9 2 10 10 2" xfId="3934"/>
    <cellStyle name="Calculation 9 2 10 11" xfId="3935"/>
    <cellStyle name="Calculation 9 2 10 11 2" xfId="3936"/>
    <cellStyle name="Calculation 9 2 10 12" xfId="3937"/>
    <cellStyle name="Calculation 9 2 10 12 2" xfId="3938"/>
    <cellStyle name="Calculation 9 2 10 13" xfId="3939"/>
    <cellStyle name="Calculation 9 2 10 13 2" xfId="3940"/>
    <cellStyle name="Calculation 9 2 10 14" xfId="3941"/>
    <cellStyle name="Calculation 9 2 10 14 2" xfId="3942"/>
    <cellStyle name="Calculation 9 2 10 15" xfId="3943"/>
    <cellStyle name="Calculation 9 2 10 15 2" xfId="3944"/>
    <cellStyle name="Calculation 9 2 10 16" xfId="3945"/>
    <cellStyle name="Calculation 9 2 10 16 2" xfId="3946"/>
    <cellStyle name="Calculation 9 2 10 17" xfId="3947"/>
    <cellStyle name="Calculation 9 2 10 17 2" xfId="3948"/>
    <cellStyle name="Calculation 9 2 10 18" xfId="3949"/>
    <cellStyle name="Calculation 9 2 10 2" xfId="3950"/>
    <cellStyle name="Calculation 9 2 10 2 2" xfId="3951"/>
    <cellStyle name="Calculation 9 2 10 3" xfId="3952"/>
    <cellStyle name="Calculation 9 2 10 3 2" xfId="3953"/>
    <cellStyle name="Calculation 9 2 10 4" xfId="3954"/>
    <cellStyle name="Calculation 9 2 10 4 2" xfId="3955"/>
    <cellStyle name="Calculation 9 2 10 5" xfId="3956"/>
    <cellStyle name="Calculation 9 2 10 5 2" xfId="3957"/>
    <cellStyle name="Calculation 9 2 10 6" xfId="3958"/>
    <cellStyle name="Calculation 9 2 10 6 2" xfId="3959"/>
    <cellStyle name="Calculation 9 2 10 7" xfId="3960"/>
    <cellStyle name="Calculation 9 2 10 7 2" xfId="3961"/>
    <cellStyle name="Calculation 9 2 10 8" xfId="3962"/>
    <cellStyle name="Calculation 9 2 10 8 2" xfId="3963"/>
    <cellStyle name="Calculation 9 2 10 9" xfId="3964"/>
    <cellStyle name="Calculation 9 2 10 9 2" xfId="3965"/>
    <cellStyle name="Calculation 9 2 11" xfId="3966"/>
    <cellStyle name="Calculation 9 2 11 10" xfId="3967"/>
    <cellStyle name="Calculation 9 2 11 10 2" xfId="3968"/>
    <cellStyle name="Calculation 9 2 11 11" xfId="3969"/>
    <cellStyle name="Calculation 9 2 11 11 2" xfId="3970"/>
    <cellStyle name="Calculation 9 2 11 12" xfId="3971"/>
    <cellStyle name="Calculation 9 2 11 12 2" xfId="3972"/>
    <cellStyle name="Calculation 9 2 11 13" xfId="3973"/>
    <cellStyle name="Calculation 9 2 11 13 2" xfId="3974"/>
    <cellStyle name="Calculation 9 2 11 14" xfId="3975"/>
    <cellStyle name="Calculation 9 2 11 14 2" xfId="3976"/>
    <cellStyle name="Calculation 9 2 11 15" xfId="3977"/>
    <cellStyle name="Calculation 9 2 11 15 2" xfId="3978"/>
    <cellStyle name="Calculation 9 2 11 16" xfId="3979"/>
    <cellStyle name="Calculation 9 2 11 2" xfId="3980"/>
    <cellStyle name="Calculation 9 2 11 2 2" xfId="3981"/>
    <cellStyle name="Calculation 9 2 11 3" xfId="3982"/>
    <cellStyle name="Calculation 9 2 11 3 2" xfId="3983"/>
    <cellStyle name="Calculation 9 2 11 4" xfId="3984"/>
    <cellStyle name="Calculation 9 2 11 4 2" xfId="3985"/>
    <cellStyle name="Calculation 9 2 11 5" xfId="3986"/>
    <cellStyle name="Calculation 9 2 11 5 2" xfId="3987"/>
    <cellStyle name="Calculation 9 2 11 6" xfId="3988"/>
    <cellStyle name="Calculation 9 2 11 6 2" xfId="3989"/>
    <cellStyle name="Calculation 9 2 11 7" xfId="3990"/>
    <cellStyle name="Calculation 9 2 11 7 2" xfId="3991"/>
    <cellStyle name="Calculation 9 2 11 8" xfId="3992"/>
    <cellStyle name="Calculation 9 2 11 8 2" xfId="3993"/>
    <cellStyle name="Calculation 9 2 11 9" xfId="3994"/>
    <cellStyle name="Calculation 9 2 11 9 2" xfId="3995"/>
    <cellStyle name="Calculation 9 2 12" xfId="3996"/>
    <cellStyle name="Calculation 9 2 12 10" xfId="3997"/>
    <cellStyle name="Calculation 9 2 12 10 2" xfId="3998"/>
    <cellStyle name="Calculation 9 2 12 11" xfId="3999"/>
    <cellStyle name="Calculation 9 2 12 11 2" xfId="4000"/>
    <cellStyle name="Calculation 9 2 12 12" xfId="4001"/>
    <cellStyle name="Calculation 9 2 12 12 2" xfId="4002"/>
    <cellStyle name="Calculation 9 2 12 13" xfId="4003"/>
    <cellStyle name="Calculation 9 2 12 13 2" xfId="4004"/>
    <cellStyle name="Calculation 9 2 12 14" xfId="4005"/>
    <cellStyle name="Calculation 9 2 12 14 2" xfId="4006"/>
    <cellStyle name="Calculation 9 2 12 15" xfId="4007"/>
    <cellStyle name="Calculation 9 2 12 15 2" xfId="4008"/>
    <cellStyle name="Calculation 9 2 12 16" xfId="4009"/>
    <cellStyle name="Calculation 9 2 12 2" xfId="4010"/>
    <cellStyle name="Calculation 9 2 12 2 2" xfId="4011"/>
    <cellStyle name="Calculation 9 2 12 3" xfId="4012"/>
    <cellStyle name="Calculation 9 2 12 3 2" xfId="4013"/>
    <cellStyle name="Calculation 9 2 12 4" xfId="4014"/>
    <cellStyle name="Calculation 9 2 12 4 2" xfId="4015"/>
    <cellStyle name="Calculation 9 2 12 5" xfId="4016"/>
    <cellStyle name="Calculation 9 2 12 5 2" xfId="4017"/>
    <cellStyle name="Calculation 9 2 12 6" xfId="4018"/>
    <cellStyle name="Calculation 9 2 12 6 2" xfId="4019"/>
    <cellStyle name="Calculation 9 2 12 7" xfId="4020"/>
    <cellStyle name="Calculation 9 2 12 7 2" xfId="4021"/>
    <cellStyle name="Calculation 9 2 12 8" xfId="4022"/>
    <cellStyle name="Calculation 9 2 12 8 2" xfId="4023"/>
    <cellStyle name="Calculation 9 2 12 9" xfId="4024"/>
    <cellStyle name="Calculation 9 2 12 9 2" xfId="4025"/>
    <cellStyle name="Calculation 9 2 13" xfId="4026"/>
    <cellStyle name="Calculation 9 2 13 10" xfId="4027"/>
    <cellStyle name="Calculation 9 2 13 10 2" xfId="4028"/>
    <cellStyle name="Calculation 9 2 13 11" xfId="4029"/>
    <cellStyle name="Calculation 9 2 13 11 2" xfId="4030"/>
    <cellStyle name="Calculation 9 2 13 12" xfId="4031"/>
    <cellStyle name="Calculation 9 2 13 12 2" xfId="4032"/>
    <cellStyle name="Calculation 9 2 13 13" xfId="4033"/>
    <cellStyle name="Calculation 9 2 13 13 2" xfId="4034"/>
    <cellStyle name="Calculation 9 2 13 14" xfId="4035"/>
    <cellStyle name="Calculation 9 2 13 14 2" xfId="4036"/>
    <cellStyle name="Calculation 9 2 13 15" xfId="4037"/>
    <cellStyle name="Calculation 9 2 13 2" xfId="4038"/>
    <cellStyle name="Calculation 9 2 13 2 2" xfId="4039"/>
    <cellStyle name="Calculation 9 2 13 3" xfId="4040"/>
    <cellStyle name="Calculation 9 2 13 3 2" xfId="4041"/>
    <cellStyle name="Calculation 9 2 13 4" xfId="4042"/>
    <cellStyle name="Calculation 9 2 13 4 2" xfId="4043"/>
    <cellStyle name="Calculation 9 2 13 5" xfId="4044"/>
    <cellStyle name="Calculation 9 2 13 5 2" xfId="4045"/>
    <cellStyle name="Calculation 9 2 13 6" xfId="4046"/>
    <cellStyle name="Calculation 9 2 13 6 2" xfId="4047"/>
    <cellStyle name="Calculation 9 2 13 7" xfId="4048"/>
    <cellStyle name="Calculation 9 2 13 7 2" xfId="4049"/>
    <cellStyle name="Calculation 9 2 13 8" xfId="4050"/>
    <cellStyle name="Calculation 9 2 13 8 2" xfId="4051"/>
    <cellStyle name="Calculation 9 2 13 9" xfId="4052"/>
    <cellStyle name="Calculation 9 2 13 9 2" xfId="4053"/>
    <cellStyle name="Calculation 9 2 14" xfId="4054"/>
    <cellStyle name="Calculation 9 2 14 2" xfId="4055"/>
    <cellStyle name="Calculation 9 2 15" xfId="4056"/>
    <cellStyle name="Calculation 9 2 15 2" xfId="4057"/>
    <cellStyle name="Calculation 9 2 16" xfId="4058"/>
    <cellStyle name="Calculation 9 2 16 2" xfId="4059"/>
    <cellStyle name="Calculation 9 2 17" xfId="4060"/>
    <cellStyle name="Calculation 9 2 17 2" xfId="4061"/>
    <cellStyle name="Calculation 9 2 18" xfId="4062"/>
    <cellStyle name="Calculation 9 2 18 2" xfId="4063"/>
    <cellStyle name="Calculation 9 2 19" xfId="4064"/>
    <cellStyle name="Calculation 9 2 19 2" xfId="4065"/>
    <cellStyle name="Calculation 9 2 2" xfId="4066"/>
    <cellStyle name="Calculation 9 2 2 10" xfId="4067"/>
    <cellStyle name="Calculation 9 2 2 10 2" xfId="4068"/>
    <cellStyle name="Calculation 9 2 2 11" xfId="4069"/>
    <cellStyle name="Calculation 9 2 2 11 2" xfId="4070"/>
    <cellStyle name="Calculation 9 2 2 12" xfId="4071"/>
    <cellStyle name="Calculation 9 2 2 12 2" xfId="4072"/>
    <cellStyle name="Calculation 9 2 2 13" xfId="4073"/>
    <cellStyle name="Calculation 9 2 2 13 2" xfId="4074"/>
    <cellStyle name="Calculation 9 2 2 14" xfId="4075"/>
    <cellStyle name="Calculation 9 2 2 14 2" xfId="4076"/>
    <cellStyle name="Calculation 9 2 2 15" xfId="4077"/>
    <cellStyle name="Calculation 9 2 2 15 2" xfId="4078"/>
    <cellStyle name="Calculation 9 2 2 16" xfId="4079"/>
    <cellStyle name="Calculation 9 2 2 16 2" xfId="4080"/>
    <cellStyle name="Calculation 9 2 2 17" xfId="4081"/>
    <cellStyle name="Calculation 9 2 2 17 2" xfId="4082"/>
    <cellStyle name="Calculation 9 2 2 18" xfId="4083"/>
    <cellStyle name="Calculation 9 2 2 18 2" xfId="4084"/>
    <cellStyle name="Calculation 9 2 2 19" xfId="4085"/>
    <cellStyle name="Calculation 9 2 2 19 2" xfId="4086"/>
    <cellStyle name="Calculation 9 2 2 2" xfId="4087"/>
    <cellStyle name="Calculation 9 2 2 2 10" xfId="4088"/>
    <cellStyle name="Calculation 9 2 2 2 10 2" xfId="4089"/>
    <cellStyle name="Calculation 9 2 2 2 11" xfId="4090"/>
    <cellStyle name="Calculation 9 2 2 2 11 2" xfId="4091"/>
    <cellStyle name="Calculation 9 2 2 2 12" xfId="4092"/>
    <cellStyle name="Calculation 9 2 2 2 12 2" xfId="4093"/>
    <cellStyle name="Calculation 9 2 2 2 13" xfId="4094"/>
    <cellStyle name="Calculation 9 2 2 2 13 2" xfId="4095"/>
    <cellStyle name="Calculation 9 2 2 2 14" xfId="4096"/>
    <cellStyle name="Calculation 9 2 2 2 14 2" xfId="4097"/>
    <cellStyle name="Calculation 9 2 2 2 15" xfId="4098"/>
    <cellStyle name="Calculation 9 2 2 2 15 2" xfId="4099"/>
    <cellStyle name="Calculation 9 2 2 2 16" xfId="4100"/>
    <cellStyle name="Calculation 9 2 2 2 16 2" xfId="4101"/>
    <cellStyle name="Calculation 9 2 2 2 17" xfId="4102"/>
    <cellStyle name="Calculation 9 2 2 2 17 2" xfId="4103"/>
    <cellStyle name="Calculation 9 2 2 2 18" xfId="4104"/>
    <cellStyle name="Calculation 9 2 2 2 18 2" xfId="4105"/>
    <cellStyle name="Calculation 9 2 2 2 19" xfId="4106"/>
    <cellStyle name="Calculation 9 2 2 2 2" xfId="4107"/>
    <cellStyle name="Calculation 9 2 2 2 2 2" xfId="4108"/>
    <cellStyle name="Calculation 9 2 2 2 3" xfId="4109"/>
    <cellStyle name="Calculation 9 2 2 2 3 2" xfId="4110"/>
    <cellStyle name="Calculation 9 2 2 2 4" xfId="4111"/>
    <cellStyle name="Calculation 9 2 2 2 4 2" xfId="4112"/>
    <cellStyle name="Calculation 9 2 2 2 5" xfId="4113"/>
    <cellStyle name="Calculation 9 2 2 2 5 2" xfId="4114"/>
    <cellStyle name="Calculation 9 2 2 2 6" xfId="4115"/>
    <cellStyle name="Calculation 9 2 2 2 6 2" xfId="4116"/>
    <cellStyle name="Calculation 9 2 2 2 7" xfId="4117"/>
    <cellStyle name="Calculation 9 2 2 2 7 2" xfId="4118"/>
    <cellStyle name="Calculation 9 2 2 2 8" xfId="4119"/>
    <cellStyle name="Calculation 9 2 2 2 8 2" xfId="4120"/>
    <cellStyle name="Calculation 9 2 2 2 9" xfId="4121"/>
    <cellStyle name="Calculation 9 2 2 2 9 2" xfId="4122"/>
    <cellStyle name="Calculation 9 2 2 20" xfId="4123"/>
    <cellStyle name="Calculation 9 2 2 3" xfId="4124"/>
    <cellStyle name="Calculation 9 2 2 3 10" xfId="4125"/>
    <cellStyle name="Calculation 9 2 2 3 10 2" xfId="4126"/>
    <cellStyle name="Calculation 9 2 2 3 11" xfId="4127"/>
    <cellStyle name="Calculation 9 2 2 3 11 2" xfId="4128"/>
    <cellStyle name="Calculation 9 2 2 3 12" xfId="4129"/>
    <cellStyle name="Calculation 9 2 2 3 12 2" xfId="4130"/>
    <cellStyle name="Calculation 9 2 2 3 13" xfId="4131"/>
    <cellStyle name="Calculation 9 2 2 3 13 2" xfId="4132"/>
    <cellStyle name="Calculation 9 2 2 3 14" xfId="4133"/>
    <cellStyle name="Calculation 9 2 2 3 14 2" xfId="4134"/>
    <cellStyle name="Calculation 9 2 2 3 15" xfId="4135"/>
    <cellStyle name="Calculation 9 2 2 3 15 2" xfId="4136"/>
    <cellStyle name="Calculation 9 2 2 3 16" xfId="4137"/>
    <cellStyle name="Calculation 9 2 2 3 16 2" xfId="4138"/>
    <cellStyle name="Calculation 9 2 2 3 17" xfId="4139"/>
    <cellStyle name="Calculation 9 2 2 3 17 2" xfId="4140"/>
    <cellStyle name="Calculation 9 2 2 3 18" xfId="4141"/>
    <cellStyle name="Calculation 9 2 2 3 18 2" xfId="4142"/>
    <cellStyle name="Calculation 9 2 2 3 19" xfId="4143"/>
    <cellStyle name="Calculation 9 2 2 3 2" xfId="4144"/>
    <cellStyle name="Calculation 9 2 2 3 2 2" xfId="4145"/>
    <cellStyle name="Calculation 9 2 2 3 3" xfId="4146"/>
    <cellStyle name="Calculation 9 2 2 3 3 2" xfId="4147"/>
    <cellStyle name="Calculation 9 2 2 3 4" xfId="4148"/>
    <cellStyle name="Calculation 9 2 2 3 4 2" xfId="4149"/>
    <cellStyle name="Calculation 9 2 2 3 5" xfId="4150"/>
    <cellStyle name="Calculation 9 2 2 3 5 2" xfId="4151"/>
    <cellStyle name="Calculation 9 2 2 3 6" xfId="4152"/>
    <cellStyle name="Calculation 9 2 2 3 6 2" xfId="4153"/>
    <cellStyle name="Calculation 9 2 2 3 7" xfId="4154"/>
    <cellStyle name="Calculation 9 2 2 3 7 2" xfId="4155"/>
    <cellStyle name="Calculation 9 2 2 3 8" xfId="4156"/>
    <cellStyle name="Calculation 9 2 2 3 8 2" xfId="4157"/>
    <cellStyle name="Calculation 9 2 2 3 9" xfId="4158"/>
    <cellStyle name="Calculation 9 2 2 3 9 2" xfId="4159"/>
    <cellStyle name="Calculation 9 2 2 4" xfId="4160"/>
    <cellStyle name="Calculation 9 2 2 4 10" xfId="4161"/>
    <cellStyle name="Calculation 9 2 2 4 10 2" xfId="4162"/>
    <cellStyle name="Calculation 9 2 2 4 11" xfId="4163"/>
    <cellStyle name="Calculation 9 2 2 4 11 2" xfId="4164"/>
    <cellStyle name="Calculation 9 2 2 4 12" xfId="4165"/>
    <cellStyle name="Calculation 9 2 2 4 12 2" xfId="4166"/>
    <cellStyle name="Calculation 9 2 2 4 13" xfId="4167"/>
    <cellStyle name="Calculation 9 2 2 4 13 2" xfId="4168"/>
    <cellStyle name="Calculation 9 2 2 4 14" xfId="4169"/>
    <cellStyle name="Calculation 9 2 2 4 14 2" xfId="4170"/>
    <cellStyle name="Calculation 9 2 2 4 15" xfId="4171"/>
    <cellStyle name="Calculation 9 2 2 4 15 2" xfId="4172"/>
    <cellStyle name="Calculation 9 2 2 4 16" xfId="4173"/>
    <cellStyle name="Calculation 9 2 2 4 2" xfId="4174"/>
    <cellStyle name="Calculation 9 2 2 4 2 2" xfId="4175"/>
    <cellStyle name="Calculation 9 2 2 4 3" xfId="4176"/>
    <cellStyle name="Calculation 9 2 2 4 3 2" xfId="4177"/>
    <cellStyle name="Calculation 9 2 2 4 4" xfId="4178"/>
    <cellStyle name="Calculation 9 2 2 4 4 2" xfId="4179"/>
    <cellStyle name="Calculation 9 2 2 4 5" xfId="4180"/>
    <cellStyle name="Calculation 9 2 2 4 5 2" xfId="4181"/>
    <cellStyle name="Calculation 9 2 2 4 6" xfId="4182"/>
    <cellStyle name="Calculation 9 2 2 4 6 2" xfId="4183"/>
    <cellStyle name="Calculation 9 2 2 4 7" xfId="4184"/>
    <cellStyle name="Calculation 9 2 2 4 7 2" xfId="4185"/>
    <cellStyle name="Calculation 9 2 2 4 8" xfId="4186"/>
    <cellStyle name="Calculation 9 2 2 4 8 2" xfId="4187"/>
    <cellStyle name="Calculation 9 2 2 4 9" xfId="4188"/>
    <cellStyle name="Calculation 9 2 2 4 9 2" xfId="4189"/>
    <cellStyle name="Calculation 9 2 2 5" xfId="4190"/>
    <cellStyle name="Calculation 9 2 2 5 10" xfId="4191"/>
    <cellStyle name="Calculation 9 2 2 5 10 2" xfId="4192"/>
    <cellStyle name="Calculation 9 2 2 5 11" xfId="4193"/>
    <cellStyle name="Calculation 9 2 2 5 11 2" xfId="4194"/>
    <cellStyle name="Calculation 9 2 2 5 12" xfId="4195"/>
    <cellStyle name="Calculation 9 2 2 5 12 2" xfId="4196"/>
    <cellStyle name="Calculation 9 2 2 5 13" xfId="4197"/>
    <cellStyle name="Calculation 9 2 2 5 13 2" xfId="4198"/>
    <cellStyle name="Calculation 9 2 2 5 14" xfId="4199"/>
    <cellStyle name="Calculation 9 2 2 5 14 2" xfId="4200"/>
    <cellStyle name="Calculation 9 2 2 5 15" xfId="4201"/>
    <cellStyle name="Calculation 9 2 2 5 15 2" xfId="4202"/>
    <cellStyle name="Calculation 9 2 2 5 16" xfId="4203"/>
    <cellStyle name="Calculation 9 2 2 5 2" xfId="4204"/>
    <cellStyle name="Calculation 9 2 2 5 2 2" xfId="4205"/>
    <cellStyle name="Calculation 9 2 2 5 3" xfId="4206"/>
    <cellStyle name="Calculation 9 2 2 5 3 2" xfId="4207"/>
    <cellStyle name="Calculation 9 2 2 5 4" xfId="4208"/>
    <cellStyle name="Calculation 9 2 2 5 4 2" xfId="4209"/>
    <cellStyle name="Calculation 9 2 2 5 5" xfId="4210"/>
    <cellStyle name="Calculation 9 2 2 5 5 2" xfId="4211"/>
    <cellStyle name="Calculation 9 2 2 5 6" xfId="4212"/>
    <cellStyle name="Calculation 9 2 2 5 6 2" xfId="4213"/>
    <cellStyle name="Calculation 9 2 2 5 7" xfId="4214"/>
    <cellStyle name="Calculation 9 2 2 5 7 2" xfId="4215"/>
    <cellStyle name="Calculation 9 2 2 5 8" xfId="4216"/>
    <cellStyle name="Calculation 9 2 2 5 8 2" xfId="4217"/>
    <cellStyle name="Calculation 9 2 2 5 9" xfId="4218"/>
    <cellStyle name="Calculation 9 2 2 5 9 2" xfId="4219"/>
    <cellStyle name="Calculation 9 2 2 6" xfId="4220"/>
    <cellStyle name="Calculation 9 2 2 6 10" xfId="4221"/>
    <cellStyle name="Calculation 9 2 2 6 10 2" xfId="4222"/>
    <cellStyle name="Calculation 9 2 2 6 11" xfId="4223"/>
    <cellStyle name="Calculation 9 2 2 6 11 2" xfId="4224"/>
    <cellStyle name="Calculation 9 2 2 6 12" xfId="4225"/>
    <cellStyle name="Calculation 9 2 2 6 12 2" xfId="4226"/>
    <cellStyle name="Calculation 9 2 2 6 13" xfId="4227"/>
    <cellStyle name="Calculation 9 2 2 6 13 2" xfId="4228"/>
    <cellStyle name="Calculation 9 2 2 6 14" xfId="4229"/>
    <cellStyle name="Calculation 9 2 2 6 14 2" xfId="4230"/>
    <cellStyle name="Calculation 9 2 2 6 15" xfId="4231"/>
    <cellStyle name="Calculation 9 2 2 6 2" xfId="4232"/>
    <cellStyle name="Calculation 9 2 2 6 2 2" xfId="4233"/>
    <cellStyle name="Calculation 9 2 2 6 3" xfId="4234"/>
    <cellStyle name="Calculation 9 2 2 6 3 2" xfId="4235"/>
    <cellStyle name="Calculation 9 2 2 6 4" xfId="4236"/>
    <cellStyle name="Calculation 9 2 2 6 4 2" xfId="4237"/>
    <cellStyle name="Calculation 9 2 2 6 5" xfId="4238"/>
    <cellStyle name="Calculation 9 2 2 6 5 2" xfId="4239"/>
    <cellStyle name="Calculation 9 2 2 6 6" xfId="4240"/>
    <cellStyle name="Calculation 9 2 2 6 6 2" xfId="4241"/>
    <cellStyle name="Calculation 9 2 2 6 7" xfId="4242"/>
    <cellStyle name="Calculation 9 2 2 6 7 2" xfId="4243"/>
    <cellStyle name="Calculation 9 2 2 6 8" xfId="4244"/>
    <cellStyle name="Calculation 9 2 2 6 8 2" xfId="4245"/>
    <cellStyle name="Calculation 9 2 2 6 9" xfId="4246"/>
    <cellStyle name="Calculation 9 2 2 6 9 2" xfId="4247"/>
    <cellStyle name="Calculation 9 2 2 7" xfId="4248"/>
    <cellStyle name="Calculation 9 2 2 7 2" xfId="4249"/>
    <cellStyle name="Calculation 9 2 2 8" xfId="4250"/>
    <cellStyle name="Calculation 9 2 2 8 2" xfId="4251"/>
    <cellStyle name="Calculation 9 2 2 9" xfId="4252"/>
    <cellStyle name="Calculation 9 2 2 9 2" xfId="4253"/>
    <cellStyle name="Calculation 9 2 20" xfId="4254"/>
    <cellStyle name="Calculation 9 2 20 2" xfId="4255"/>
    <cellStyle name="Calculation 9 2 21" xfId="4256"/>
    <cellStyle name="Calculation 9 2 21 2" xfId="4257"/>
    <cellStyle name="Calculation 9 2 22" xfId="4258"/>
    <cellStyle name="Calculation 9 2 22 2" xfId="4259"/>
    <cellStyle name="Calculation 9 2 23" xfId="4260"/>
    <cellStyle name="Calculation 9 2 23 2" xfId="4261"/>
    <cellStyle name="Calculation 9 2 24" xfId="4262"/>
    <cellStyle name="Calculation 9 2 24 2" xfId="4263"/>
    <cellStyle name="Calculation 9 2 25" xfId="4264"/>
    <cellStyle name="Calculation 9 2 25 2" xfId="4265"/>
    <cellStyle name="Calculation 9 2 26" xfId="4266"/>
    <cellStyle name="Calculation 9 2 26 2" xfId="4267"/>
    <cellStyle name="Calculation 9 2 27" xfId="4268"/>
    <cellStyle name="Calculation 9 2 3" xfId="4269"/>
    <cellStyle name="Calculation 9 2 3 10" xfId="4270"/>
    <cellStyle name="Calculation 9 2 3 10 2" xfId="4271"/>
    <cellStyle name="Calculation 9 2 3 11" xfId="4272"/>
    <cellStyle name="Calculation 9 2 3 11 2" xfId="4273"/>
    <cellStyle name="Calculation 9 2 3 12" xfId="4274"/>
    <cellStyle name="Calculation 9 2 3 12 2" xfId="4275"/>
    <cellStyle name="Calculation 9 2 3 13" xfId="4276"/>
    <cellStyle name="Calculation 9 2 3 13 2" xfId="4277"/>
    <cellStyle name="Calculation 9 2 3 14" xfId="4278"/>
    <cellStyle name="Calculation 9 2 3 14 2" xfId="4279"/>
    <cellStyle name="Calculation 9 2 3 15" xfId="4280"/>
    <cellStyle name="Calculation 9 2 3 15 2" xfId="4281"/>
    <cellStyle name="Calculation 9 2 3 16" xfId="4282"/>
    <cellStyle name="Calculation 9 2 3 16 2" xfId="4283"/>
    <cellStyle name="Calculation 9 2 3 17" xfId="4284"/>
    <cellStyle name="Calculation 9 2 3 17 2" xfId="4285"/>
    <cellStyle name="Calculation 9 2 3 18" xfId="4286"/>
    <cellStyle name="Calculation 9 2 3 18 2" xfId="4287"/>
    <cellStyle name="Calculation 9 2 3 19" xfId="4288"/>
    <cellStyle name="Calculation 9 2 3 19 2" xfId="4289"/>
    <cellStyle name="Calculation 9 2 3 2" xfId="4290"/>
    <cellStyle name="Calculation 9 2 3 2 10" xfId="4291"/>
    <cellStyle name="Calculation 9 2 3 2 10 2" xfId="4292"/>
    <cellStyle name="Calculation 9 2 3 2 11" xfId="4293"/>
    <cellStyle name="Calculation 9 2 3 2 11 2" xfId="4294"/>
    <cellStyle name="Calculation 9 2 3 2 12" xfId="4295"/>
    <cellStyle name="Calculation 9 2 3 2 12 2" xfId="4296"/>
    <cellStyle name="Calculation 9 2 3 2 13" xfId="4297"/>
    <cellStyle name="Calculation 9 2 3 2 13 2" xfId="4298"/>
    <cellStyle name="Calculation 9 2 3 2 14" xfId="4299"/>
    <cellStyle name="Calculation 9 2 3 2 14 2" xfId="4300"/>
    <cellStyle name="Calculation 9 2 3 2 15" xfId="4301"/>
    <cellStyle name="Calculation 9 2 3 2 15 2" xfId="4302"/>
    <cellStyle name="Calculation 9 2 3 2 16" xfId="4303"/>
    <cellStyle name="Calculation 9 2 3 2 16 2" xfId="4304"/>
    <cellStyle name="Calculation 9 2 3 2 17" xfId="4305"/>
    <cellStyle name="Calculation 9 2 3 2 17 2" xfId="4306"/>
    <cellStyle name="Calculation 9 2 3 2 18" xfId="4307"/>
    <cellStyle name="Calculation 9 2 3 2 18 2" xfId="4308"/>
    <cellStyle name="Calculation 9 2 3 2 19" xfId="4309"/>
    <cellStyle name="Calculation 9 2 3 2 2" xfId="4310"/>
    <cellStyle name="Calculation 9 2 3 2 2 2" xfId="4311"/>
    <cellStyle name="Calculation 9 2 3 2 3" xfId="4312"/>
    <cellStyle name="Calculation 9 2 3 2 3 2" xfId="4313"/>
    <cellStyle name="Calculation 9 2 3 2 4" xfId="4314"/>
    <cellStyle name="Calculation 9 2 3 2 4 2" xfId="4315"/>
    <cellStyle name="Calculation 9 2 3 2 5" xfId="4316"/>
    <cellStyle name="Calculation 9 2 3 2 5 2" xfId="4317"/>
    <cellStyle name="Calculation 9 2 3 2 6" xfId="4318"/>
    <cellStyle name="Calculation 9 2 3 2 6 2" xfId="4319"/>
    <cellStyle name="Calculation 9 2 3 2 7" xfId="4320"/>
    <cellStyle name="Calculation 9 2 3 2 7 2" xfId="4321"/>
    <cellStyle name="Calculation 9 2 3 2 8" xfId="4322"/>
    <cellStyle name="Calculation 9 2 3 2 8 2" xfId="4323"/>
    <cellStyle name="Calculation 9 2 3 2 9" xfId="4324"/>
    <cellStyle name="Calculation 9 2 3 2 9 2" xfId="4325"/>
    <cellStyle name="Calculation 9 2 3 20" xfId="4326"/>
    <cellStyle name="Calculation 9 2 3 3" xfId="4327"/>
    <cellStyle name="Calculation 9 2 3 3 10" xfId="4328"/>
    <cellStyle name="Calculation 9 2 3 3 10 2" xfId="4329"/>
    <cellStyle name="Calculation 9 2 3 3 11" xfId="4330"/>
    <cellStyle name="Calculation 9 2 3 3 11 2" xfId="4331"/>
    <cellStyle name="Calculation 9 2 3 3 12" xfId="4332"/>
    <cellStyle name="Calculation 9 2 3 3 12 2" xfId="4333"/>
    <cellStyle name="Calculation 9 2 3 3 13" xfId="4334"/>
    <cellStyle name="Calculation 9 2 3 3 13 2" xfId="4335"/>
    <cellStyle name="Calculation 9 2 3 3 14" xfId="4336"/>
    <cellStyle name="Calculation 9 2 3 3 14 2" xfId="4337"/>
    <cellStyle name="Calculation 9 2 3 3 15" xfId="4338"/>
    <cellStyle name="Calculation 9 2 3 3 15 2" xfId="4339"/>
    <cellStyle name="Calculation 9 2 3 3 16" xfId="4340"/>
    <cellStyle name="Calculation 9 2 3 3 16 2" xfId="4341"/>
    <cellStyle name="Calculation 9 2 3 3 17" xfId="4342"/>
    <cellStyle name="Calculation 9 2 3 3 17 2" xfId="4343"/>
    <cellStyle name="Calculation 9 2 3 3 18" xfId="4344"/>
    <cellStyle name="Calculation 9 2 3 3 18 2" xfId="4345"/>
    <cellStyle name="Calculation 9 2 3 3 19" xfId="4346"/>
    <cellStyle name="Calculation 9 2 3 3 2" xfId="4347"/>
    <cellStyle name="Calculation 9 2 3 3 2 2" xfId="4348"/>
    <cellStyle name="Calculation 9 2 3 3 3" xfId="4349"/>
    <cellStyle name="Calculation 9 2 3 3 3 2" xfId="4350"/>
    <cellStyle name="Calculation 9 2 3 3 4" xfId="4351"/>
    <cellStyle name="Calculation 9 2 3 3 4 2" xfId="4352"/>
    <cellStyle name="Calculation 9 2 3 3 5" xfId="4353"/>
    <cellStyle name="Calculation 9 2 3 3 5 2" xfId="4354"/>
    <cellStyle name="Calculation 9 2 3 3 6" xfId="4355"/>
    <cellStyle name="Calculation 9 2 3 3 6 2" xfId="4356"/>
    <cellStyle name="Calculation 9 2 3 3 7" xfId="4357"/>
    <cellStyle name="Calculation 9 2 3 3 7 2" xfId="4358"/>
    <cellStyle name="Calculation 9 2 3 3 8" xfId="4359"/>
    <cellStyle name="Calculation 9 2 3 3 8 2" xfId="4360"/>
    <cellStyle name="Calculation 9 2 3 3 9" xfId="4361"/>
    <cellStyle name="Calculation 9 2 3 3 9 2" xfId="4362"/>
    <cellStyle name="Calculation 9 2 3 4" xfId="4363"/>
    <cellStyle name="Calculation 9 2 3 4 10" xfId="4364"/>
    <cellStyle name="Calculation 9 2 3 4 10 2" xfId="4365"/>
    <cellStyle name="Calculation 9 2 3 4 11" xfId="4366"/>
    <cellStyle name="Calculation 9 2 3 4 11 2" xfId="4367"/>
    <cellStyle name="Calculation 9 2 3 4 12" xfId="4368"/>
    <cellStyle name="Calculation 9 2 3 4 12 2" xfId="4369"/>
    <cellStyle name="Calculation 9 2 3 4 13" xfId="4370"/>
    <cellStyle name="Calculation 9 2 3 4 13 2" xfId="4371"/>
    <cellStyle name="Calculation 9 2 3 4 14" xfId="4372"/>
    <cellStyle name="Calculation 9 2 3 4 14 2" xfId="4373"/>
    <cellStyle name="Calculation 9 2 3 4 15" xfId="4374"/>
    <cellStyle name="Calculation 9 2 3 4 15 2" xfId="4375"/>
    <cellStyle name="Calculation 9 2 3 4 16" xfId="4376"/>
    <cellStyle name="Calculation 9 2 3 4 2" xfId="4377"/>
    <cellStyle name="Calculation 9 2 3 4 2 2" xfId="4378"/>
    <cellStyle name="Calculation 9 2 3 4 3" xfId="4379"/>
    <cellStyle name="Calculation 9 2 3 4 3 2" xfId="4380"/>
    <cellStyle name="Calculation 9 2 3 4 4" xfId="4381"/>
    <cellStyle name="Calculation 9 2 3 4 4 2" xfId="4382"/>
    <cellStyle name="Calculation 9 2 3 4 5" xfId="4383"/>
    <cellStyle name="Calculation 9 2 3 4 5 2" xfId="4384"/>
    <cellStyle name="Calculation 9 2 3 4 6" xfId="4385"/>
    <cellStyle name="Calculation 9 2 3 4 6 2" xfId="4386"/>
    <cellStyle name="Calculation 9 2 3 4 7" xfId="4387"/>
    <cellStyle name="Calculation 9 2 3 4 7 2" xfId="4388"/>
    <cellStyle name="Calculation 9 2 3 4 8" xfId="4389"/>
    <cellStyle name="Calculation 9 2 3 4 8 2" xfId="4390"/>
    <cellStyle name="Calculation 9 2 3 4 9" xfId="4391"/>
    <cellStyle name="Calculation 9 2 3 4 9 2" xfId="4392"/>
    <cellStyle name="Calculation 9 2 3 5" xfId="4393"/>
    <cellStyle name="Calculation 9 2 3 5 10" xfId="4394"/>
    <cellStyle name="Calculation 9 2 3 5 10 2" xfId="4395"/>
    <cellStyle name="Calculation 9 2 3 5 11" xfId="4396"/>
    <cellStyle name="Calculation 9 2 3 5 11 2" xfId="4397"/>
    <cellStyle name="Calculation 9 2 3 5 12" xfId="4398"/>
    <cellStyle name="Calculation 9 2 3 5 12 2" xfId="4399"/>
    <cellStyle name="Calculation 9 2 3 5 13" xfId="4400"/>
    <cellStyle name="Calculation 9 2 3 5 13 2" xfId="4401"/>
    <cellStyle name="Calculation 9 2 3 5 14" xfId="4402"/>
    <cellStyle name="Calculation 9 2 3 5 14 2" xfId="4403"/>
    <cellStyle name="Calculation 9 2 3 5 15" xfId="4404"/>
    <cellStyle name="Calculation 9 2 3 5 15 2" xfId="4405"/>
    <cellStyle name="Calculation 9 2 3 5 16" xfId="4406"/>
    <cellStyle name="Calculation 9 2 3 5 2" xfId="4407"/>
    <cellStyle name="Calculation 9 2 3 5 2 2" xfId="4408"/>
    <cellStyle name="Calculation 9 2 3 5 3" xfId="4409"/>
    <cellStyle name="Calculation 9 2 3 5 3 2" xfId="4410"/>
    <cellStyle name="Calculation 9 2 3 5 4" xfId="4411"/>
    <cellStyle name="Calculation 9 2 3 5 4 2" xfId="4412"/>
    <cellStyle name="Calculation 9 2 3 5 5" xfId="4413"/>
    <cellStyle name="Calculation 9 2 3 5 5 2" xfId="4414"/>
    <cellStyle name="Calculation 9 2 3 5 6" xfId="4415"/>
    <cellStyle name="Calculation 9 2 3 5 6 2" xfId="4416"/>
    <cellStyle name="Calculation 9 2 3 5 7" xfId="4417"/>
    <cellStyle name="Calculation 9 2 3 5 7 2" xfId="4418"/>
    <cellStyle name="Calculation 9 2 3 5 8" xfId="4419"/>
    <cellStyle name="Calculation 9 2 3 5 8 2" xfId="4420"/>
    <cellStyle name="Calculation 9 2 3 5 9" xfId="4421"/>
    <cellStyle name="Calculation 9 2 3 5 9 2" xfId="4422"/>
    <cellStyle name="Calculation 9 2 3 6" xfId="4423"/>
    <cellStyle name="Calculation 9 2 3 6 10" xfId="4424"/>
    <cellStyle name="Calculation 9 2 3 6 10 2" xfId="4425"/>
    <cellStyle name="Calculation 9 2 3 6 11" xfId="4426"/>
    <cellStyle name="Calculation 9 2 3 6 11 2" xfId="4427"/>
    <cellStyle name="Calculation 9 2 3 6 12" xfId="4428"/>
    <cellStyle name="Calculation 9 2 3 6 12 2" xfId="4429"/>
    <cellStyle name="Calculation 9 2 3 6 13" xfId="4430"/>
    <cellStyle name="Calculation 9 2 3 6 13 2" xfId="4431"/>
    <cellStyle name="Calculation 9 2 3 6 14" xfId="4432"/>
    <cellStyle name="Calculation 9 2 3 6 14 2" xfId="4433"/>
    <cellStyle name="Calculation 9 2 3 6 15" xfId="4434"/>
    <cellStyle name="Calculation 9 2 3 6 2" xfId="4435"/>
    <cellStyle name="Calculation 9 2 3 6 2 2" xfId="4436"/>
    <cellStyle name="Calculation 9 2 3 6 3" xfId="4437"/>
    <cellStyle name="Calculation 9 2 3 6 3 2" xfId="4438"/>
    <cellStyle name="Calculation 9 2 3 6 4" xfId="4439"/>
    <cellStyle name="Calculation 9 2 3 6 4 2" xfId="4440"/>
    <cellStyle name="Calculation 9 2 3 6 5" xfId="4441"/>
    <cellStyle name="Calculation 9 2 3 6 5 2" xfId="4442"/>
    <cellStyle name="Calculation 9 2 3 6 6" xfId="4443"/>
    <cellStyle name="Calculation 9 2 3 6 6 2" xfId="4444"/>
    <cellStyle name="Calculation 9 2 3 6 7" xfId="4445"/>
    <cellStyle name="Calculation 9 2 3 6 7 2" xfId="4446"/>
    <cellStyle name="Calculation 9 2 3 6 8" xfId="4447"/>
    <cellStyle name="Calculation 9 2 3 6 8 2" xfId="4448"/>
    <cellStyle name="Calculation 9 2 3 6 9" xfId="4449"/>
    <cellStyle name="Calculation 9 2 3 6 9 2" xfId="4450"/>
    <cellStyle name="Calculation 9 2 3 7" xfId="4451"/>
    <cellStyle name="Calculation 9 2 3 7 2" xfId="4452"/>
    <cellStyle name="Calculation 9 2 3 8" xfId="4453"/>
    <cellStyle name="Calculation 9 2 3 8 2" xfId="4454"/>
    <cellStyle name="Calculation 9 2 3 9" xfId="4455"/>
    <cellStyle name="Calculation 9 2 3 9 2" xfId="4456"/>
    <cellStyle name="Calculation 9 2 4" xfId="4457"/>
    <cellStyle name="Calculation 9 2 4 10" xfId="4458"/>
    <cellStyle name="Calculation 9 2 4 10 2" xfId="4459"/>
    <cellStyle name="Calculation 9 2 4 11" xfId="4460"/>
    <cellStyle name="Calculation 9 2 4 11 2" xfId="4461"/>
    <cellStyle name="Calculation 9 2 4 12" xfId="4462"/>
    <cellStyle name="Calculation 9 2 4 12 2" xfId="4463"/>
    <cellStyle name="Calculation 9 2 4 13" xfId="4464"/>
    <cellStyle name="Calculation 9 2 4 13 2" xfId="4465"/>
    <cellStyle name="Calculation 9 2 4 14" xfId="4466"/>
    <cellStyle name="Calculation 9 2 4 14 2" xfId="4467"/>
    <cellStyle name="Calculation 9 2 4 15" xfId="4468"/>
    <cellStyle name="Calculation 9 2 4 15 2" xfId="4469"/>
    <cellStyle name="Calculation 9 2 4 16" xfId="4470"/>
    <cellStyle name="Calculation 9 2 4 16 2" xfId="4471"/>
    <cellStyle name="Calculation 9 2 4 17" xfId="4472"/>
    <cellStyle name="Calculation 9 2 4 17 2" xfId="4473"/>
    <cellStyle name="Calculation 9 2 4 18" xfId="4474"/>
    <cellStyle name="Calculation 9 2 4 18 2" xfId="4475"/>
    <cellStyle name="Calculation 9 2 4 19" xfId="4476"/>
    <cellStyle name="Calculation 9 2 4 19 2" xfId="4477"/>
    <cellStyle name="Calculation 9 2 4 2" xfId="4478"/>
    <cellStyle name="Calculation 9 2 4 2 10" xfId="4479"/>
    <cellStyle name="Calculation 9 2 4 2 10 2" xfId="4480"/>
    <cellStyle name="Calculation 9 2 4 2 11" xfId="4481"/>
    <cellStyle name="Calculation 9 2 4 2 11 2" xfId="4482"/>
    <cellStyle name="Calculation 9 2 4 2 12" xfId="4483"/>
    <cellStyle name="Calculation 9 2 4 2 12 2" xfId="4484"/>
    <cellStyle name="Calculation 9 2 4 2 13" xfId="4485"/>
    <cellStyle name="Calculation 9 2 4 2 13 2" xfId="4486"/>
    <cellStyle name="Calculation 9 2 4 2 14" xfId="4487"/>
    <cellStyle name="Calculation 9 2 4 2 14 2" xfId="4488"/>
    <cellStyle name="Calculation 9 2 4 2 15" xfId="4489"/>
    <cellStyle name="Calculation 9 2 4 2 15 2" xfId="4490"/>
    <cellStyle name="Calculation 9 2 4 2 16" xfId="4491"/>
    <cellStyle name="Calculation 9 2 4 2 16 2" xfId="4492"/>
    <cellStyle name="Calculation 9 2 4 2 17" xfId="4493"/>
    <cellStyle name="Calculation 9 2 4 2 17 2" xfId="4494"/>
    <cellStyle name="Calculation 9 2 4 2 18" xfId="4495"/>
    <cellStyle name="Calculation 9 2 4 2 18 2" xfId="4496"/>
    <cellStyle name="Calculation 9 2 4 2 19" xfId="4497"/>
    <cellStyle name="Calculation 9 2 4 2 2" xfId="4498"/>
    <cellStyle name="Calculation 9 2 4 2 2 2" xfId="4499"/>
    <cellStyle name="Calculation 9 2 4 2 3" xfId="4500"/>
    <cellStyle name="Calculation 9 2 4 2 3 2" xfId="4501"/>
    <cellStyle name="Calculation 9 2 4 2 4" xfId="4502"/>
    <cellStyle name="Calculation 9 2 4 2 4 2" xfId="4503"/>
    <cellStyle name="Calculation 9 2 4 2 5" xfId="4504"/>
    <cellStyle name="Calculation 9 2 4 2 5 2" xfId="4505"/>
    <cellStyle name="Calculation 9 2 4 2 6" xfId="4506"/>
    <cellStyle name="Calculation 9 2 4 2 6 2" xfId="4507"/>
    <cellStyle name="Calculation 9 2 4 2 7" xfId="4508"/>
    <cellStyle name="Calculation 9 2 4 2 7 2" xfId="4509"/>
    <cellStyle name="Calculation 9 2 4 2 8" xfId="4510"/>
    <cellStyle name="Calculation 9 2 4 2 8 2" xfId="4511"/>
    <cellStyle name="Calculation 9 2 4 2 9" xfId="4512"/>
    <cellStyle name="Calculation 9 2 4 2 9 2" xfId="4513"/>
    <cellStyle name="Calculation 9 2 4 20" xfId="4514"/>
    <cellStyle name="Calculation 9 2 4 3" xfId="4515"/>
    <cellStyle name="Calculation 9 2 4 3 10" xfId="4516"/>
    <cellStyle name="Calculation 9 2 4 3 10 2" xfId="4517"/>
    <cellStyle name="Calculation 9 2 4 3 11" xfId="4518"/>
    <cellStyle name="Calculation 9 2 4 3 11 2" xfId="4519"/>
    <cellStyle name="Calculation 9 2 4 3 12" xfId="4520"/>
    <cellStyle name="Calculation 9 2 4 3 12 2" xfId="4521"/>
    <cellStyle name="Calculation 9 2 4 3 13" xfId="4522"/>
    <cellStyle name="Calculation 9 2 4 3 13 2" xfId="4523"/>
    <cellStyle name="Calculation 9 2 4 3 14" xfId="4524"/>
    <cellStyle name="Calculation 9 2 4 3 14 2" xfId="4525"/>
    <cellStyle name="Calculation 9 2 4 3 15" xfId="4526"/>
    <cellStyle name="Calculation 9 2 4 3 15 2" xfId="4527"/>
    <cellStyle name="Calculation 9 2 4 3 16" xfId="4528"/>
    <cellStyle name="Calculation 9 2 4 3 16 2" xfId="4529"/>
    <cellStyle name="Calculation 9 2 4 3 17" xfId="4530"/>
    <cellStyle name="Calculation 9 2 4 3 17 2" xfId="4531"/>
    <cellStyle name="Calculation 9 2 4 3 18" xfId="4532"/>
    <cellStyle name="Calculation 9 2 4 3 2" xfId="4533"/>
    <cellStyle name="Calculation 9 2 4 3 2 2" xfId="4534"/>
    <cellStyle name="Calculation 9 2 4 3 3" xfId="4535"/>
    <cellStyle name="Calculation 9 2 4 3 3 2" xfId="4536"/>
    <cellStyle name="Calculation 9 2 4 3 4" xfId="4537"/>
    <cellStyle name="Calculation 9 2 4 3 4 2" xfId="4538"/>
    <cellStyle name="Calculation 9 2 4 3 5" xfId="4539"/>
    <cellStyle name="Calculation 9 2 4 3 5 2" xfId="4540"/>
    <cellStyle name="Calculation 9 2 4 3 6" xfId="4541"/>
    <cellStyle name="Calculation 9 2 4 3 6 2" xfId="4542"/>
    <cellStyle name="Calculation 9 2 4 3 7" xfId="4543"/>
    <cellStyle name="Calculation 9 2 4 3 7 2" xfId="4544"/>
    <cellStyle name="Calculation 9 2 4 3 8" xfId="4545"/>
    <cellStyle name="Calculation 9 2 4 3 8 2" xfId="4546"/>
    <cellStyle name="Calculation 9 2 4 3 9" xfId="4547"/>
    <cellStyle name="Calculation 9 2 4 3 9 2" xfId="4548"/>
    <cellStyle name="Calculation 9 2 4 4" xfId="4549"/>
    <cellStyle name="Calculation 9 2 4 4 10" xfId="4550"/>
    <cellStyle name="Calculation 9 2 4 4 10 2" xfId="4551"/>
    <cellStyle name="Calculation 9 2 4 4 11" xfId="4552"/>
    <cellStyle name="Calculation 9 2 4 4 11 2" xfId="4553"/>
    <cellStyle name="Calculation 9 2 4 4 12" xfId="4554"/>
    <cellStyle name="Calculation 9 2 4 4 12 2" xfId="4555"/>
    <cellStyle name="Calculation 9 2 4 4 13" xfId="4556"/>
    <cellStyle name="Calculation 9 2 4 4 13 2" xfId="4557"/>
    <cellStyle name="Calculation 9 2 4 4 14" xfId="4558"/>
    <cellStyle name="Calculation 9 2 4 4 14 2" xfId="4559"/>
    <cellStyle name="Calculation 9 2 4 4 15" xfId="4560"/>
    <cellStyle name="Calculation 9 2 4 4 15 2" xfId="4561"/>
    <cellStyle name="Calculation 9 2 4 4 16" xfId="4562"/>
    <cellStyle name="Calculation 9 2 4 4 2" xfId="4563"/>
    <cellStyle name="Calculation 9 2 4 4 2 2" xfId="4564"/>
    <cellStyle name="Calculation 9 2 4 4 3" xfId="4565"/>
    <cellStyle name="Calculation 9 2 4 4 3 2" xfId="4566"/>
    <cellStyle name="Calculation 9 2 4 4 4" xfId="4567"/>
    <cellStyle name="Calculation 9 2 4 4 4 2" xfId="4568"/>
    <cellStyle name="Calculation 9 2 4 4 5" xfId="4569"/>
    <cellStyle name="Calculation 9 2 4 4 5 2" xfId="4570"/>
    <cellStyle name="Calculation 9 2 4 4 6" xfId="4571"/>
    <cellStyle name="Calculation 9 2 4 4 6 2" xfId="4572"/>
    <cellStyle name="Calculation 9 2 4 4 7" xfId="4573"/>
    <cellStyle name="Calculation 9 2 4 4 7 2" xfId="4574"/>
    <cellStyle name="Calculation 9 2 4 4 8" xfId="4575"/>
    <cellStyle name="Calculation 9 2 4 4 8 2" xfId="4576"/>
    <cellStyle name="Calculation 9 2 4 4 9" xfId="4577"/>
    <cellStyle name="Calculation 9 2 4 4 9 2" xfId="4578"/>
    <cellStyle name="Calculation 9 2 4 5" xfId="4579"/>
    <cellStyle name="Calculation 9 2 4 5 10" xfId="4580"/>
    <cellStyle name="Calculation 9 2 4 5 10 2" xfId="4581"/>
    <cellStyle name="Calculation 9 2 4 5 11" xfId="4582"/>
    <cellStyle name="Calculation 9 2 4 5 11 2" xfId="4583"/>
    <cellStyle name="Calculation 9 2 4 5 12" xfId="4584"/>
    <cellStyle name="Calculation 9 2 4 5 12 2" xfId="4585"/>
    <cellStyle name="Calculation 9 2 4 5 13" xfId="4586"/>
    <cellStyle name="Calculation 9 2 4 5 13 2" xfId="4587"/>
    <cellStyle name="Calculation 9 2 4 5 14" xfId="4588"/>
    <cellStyle name="Calculation 9 2 4 5 14 2" xfId="4589"/>
    <cellStyle name="Calculation 9 2 4 5 15" xfId="4590"/>
    <cellStyle name="Calculation 9 2 4 5 15 2" xfId="4591"/>
    <cellStyle name="Calculation 9 2 4 5 16" xfId="4592"/>
    <cellStyle name="Calculation 9 2 4 5 2" xfId="4593"/>
    <cellStyle name="Calculation 9 2 4 5 2 2" xfId="4594"/>
    <cellStyle name="Calculation 9 2 4 5 3" xfId="4595"/>
    <cellStyle name="Calculation 9 2 4 5 3 2" xfId="4596"/>
    <cellStyle name="Calculation 9 2 4 5 4" xfId="4597"/>
    <cellStyle name="Calculation 9 2 4 5 4 2" xfId="4598"/>
    <cellStyle name="Calculation 9 2 4 5 5" xfId="4599"/>
    <cellStyle name="Calculation 9 2 4 5 5 2" xfId="4600"/>
    <cellStyle name="Calculation 9 2 4 5 6" xfId="4601"/>
    <cellStyle name="Calculation 9 2 4 5 6 2" xfId="4602"/>
    <cellStyle name="Calculation 9 2 4 5 7" xfId="4603"/>
    <cellStyle name="Calculation 9 2 4 5 7 2" xfId="4604"/>
    <cellStyle name="Calculation 9 2 4 5 8" xfId="4605"/>
    <cellStyle name="Calculation 9 2 4 5 8 2" xfId="4606"/>
    <cellStyle name="Calculation 9 2 4 5 9" xfId="4607"/>
    <cellStyle name="Calculation 9 2 4 5 9 2" xfId="4608"/>
    <cellStyle name="Calculation 9 2 4 6" xfId="4609"/>
    <cellStyle name="Calculation 9 2 4 6 10" xfId="4610"/>
    <cellStyle name="Calculation 9 2 4 6 10 2" xfId="4611"/>
    <cellStyle name="Calculation 9 2 4 6 11" xfId="4612"/>
    <cellStyle name="Calculation 9 2 4 6 11 2" xfId="4613"/>
    <cellStyle name="Calculation 9 2 4 6 12" xfId="4614"/>
    <cellStyle name="Calculation 9 2 4 6 12 2" xfId="4615"/>
    <cellStyle name="Calculation 9 2 4 6 13" xfId="4616"/>
    <cellStyle name="Calculation 9 2 4 6 13 2" xfId="4617"/>
    <cellStyle name="Calculation 9 2 4 6 14" xfId="4618"/>
    <cellStyle name="Calculation 9 2 4 6 14 2" xfId="4619"/>
    <cellStyle name="Calculation 9 2 4 6 15" xfId="4620"/>
    <cellStyle name="Calculation 9 2 4 6 2" xfId="4621"/>
    <cellStyle name="Calculation 9 2 4 6 2 2" xfId="4622"/>
    <cellStyle name="Calculation 9 2 4 6 3" xfId="4623"/>
    <cellStyle name="Calculation 9 2 4 6 3 2" xfId="4624"/>
    <cellStyle name="Calculation 9 2 4 6 4" xfId="4625"/>
    <cellStyle name="Calculation 9 2 4 6 4 2" xfId="4626"/>
    <cellStyle name="Calculation 9 2 4 6 5" xfId="4627"/>
    <cellStyle name="Calculation 9 2 4 6 5 2" xfId="4628"/>
    <cellStyle name="Calculation 9 2 4 6 6" xfId="4629"/>
    <cellStyle name="Calculation 9 2 4 6 6 2" xfId="4630"/>
    <cellStyle name="Calculation 9 2 4 6 7" xfId="4631"/>
    <cellStyle name="Calculation 9 2 4 6 7 2" xfId="4632"/>
    <cellStyle name="Calculation 9 2 4 6 8" xfId="4633"/>
    <cellStyle name="Calculation 9 2 4 6 8 2" xfId="4634"/>
    <cellStyle name="Calculation 9 2 4 6 9" xfId="4635"/>
    <cellStyle name="Calculation 9 2 4 6 9 2" xfId="4636"/>
    <cellStyle name="Calculation 9 2 4 7" xfId="4637"/>
    <cellStyle name="Calculation 9 2 4 7 2" xfId="4638"/>
    <cellStyle name="Calculation 9 2 4 8" xfId="4639"/>
    <cellStyle name="Calculation 9 2 4 8 2" xfId="4640"/>
    <cellStyle name="Calculation 9 2 4 9" xfId="4641"/>
    <cellStyle name="Calculation 9 2 4 9 2" xfId="4642"/>
    <cellStyle name="Calculation 9 2 5" xfId="4643"/>
    <cellStyle name="Calculation 9 2 5 10" xfId="4644"/>
    <cellStyle name="Calculation 9 2 5 10 2" xfId="4645"/>
    <cellStyle name="Calculation 9 2 5 11" xfId="4646"/>
    <cellStyle name="Calculation 9 2 5 11 2" xfId="4647"/>
    <cellStyle name="Calculation 9 2 5 12" xfId="4648"/>
    <cellStyle name="Calculation 9 2 5 12 2" xfId="4649"/>
    <cellStyle name="Calculation 9 2 5 13" xfId="4650"/>
    <cellStyle name="Calculation 9 2 5 13 2" xfId="4651"/>
    <cellStyle name="Calculation 9 2 5 14" xfId="4652"/>
    <cellStyle name="Calculation 9 2 5 14 2" xfId="4653"/>
    <cellStyle name="Calculation 9 2 5 15" xfId="4654"/>
    <cellStyle name="Calculation 9 2 5 15 2" xfId="4655"/>
    <cellStyle name="Calculation 9 2 5 16" xfId="4656"/>
    <cellStyle name="Calculation 9 2 5 16 2" xfId="4657"/>
    <cellStyle name="Calculation 9 2 5 17" xfId="4658"/>
    <cellStyle name="Calculation 9 2 5 17 2" xfId="4659"/>
    <cellStyle name="Calculation 9 2 5 18" xfId="4660"/>
    <cellStyle name="Calculation 9 2 5 18 2" xfId="4661"/>
    <cellStyle name="Calculation 9 2 5 19" xfId="4662"/>
    <cellStyle name="Calculation 9 2 5 2" xfId="4663"/>
    <cellStyle name="Calculation 9 2 5 2 10" xfId="4664"/>
    <cellStyle name="Calculation 9 2 5 2 10 2" xfId="4665"/>
    <cellStyle name="Calculation 9 2 5 2 11" xfId="4666"/>
    <cellStyle name="Calculation 9 2 5 2 11 2" xfId="4667"/>
    <cellStyle name="Calculation 9 2 5 2 12" xfId="4668"/>
    <cellStyle name="Calculation 9 2 5 2 12 2" xfId="4669"/>
    <cellStyle name="Calculation 9 2 5 2 13" xfId="4670"/>
    <cellStyle name="Calculation 9 2 5 2 13 2" xfId="4671"/>
    <cellStyle name="Calculation 9 2 5 2 14" xfId="4672"/>
    <cellStyle name="Calculation 9 2 5 2 14 2" xfId="4673"/>
    <cellStyle name="Calculation 9 2 5 2 15" xfId="4674"/>
    <cellStyle name="Calculation 9 2 5 2 15 2" xfId="4675"/>
    <cellStyle name="Calculation 9 2 5 2 16" xfId="4676"/>
    <cellStyle name="Calculation 9 2 5 2 16 2" xfId="4677"/>
    <cellStyle name="Calculation 9 2 5 2 17" xfId="4678"/>
    <cellStyle name="Calculation 9 2 5 2 17 2" xfId="4679"/>
    <cellStyle name="Calculation 9 2 5 2 18" xfId="4680"/>
    <cellStyle name="Calculation 9 2 5 2 2" xfId="4681"/>
    <cellStyle name="Calculation 9 2 5 2 2 2" xfId="4682"/>
    <cellStyle name="Calculation 9 2 5 2 3" xfId="4683"/>
    <cellStyle name="Calculation 9 2 5 2 3 2" xfId="4684"/>
    <cellStyle name="Calculation 9 2 5 2 4" xfId="4685"/>
    <cellStyle name="Calculation 9 2 5 2 4 2" xfId="4686"/>
    <cellStyle name="Calculation 9 2 5 2 5" xfId="4687"/>
    <cellStyle name="Calculation 9 2 5 2 5 2" xfId="4688"/>
    <cellStyle name="Calculation 9 2 5 2 6" xfId="4689"/>
    <cellStyle name="Calculation 9 2 5 2 6 2" xfId="4690"/>
    <cellStyle name="Calculation 9 2 5 2 7" xfId="4691"/>
    <cellStyle name="Calculation 9 2 5 2 7 2" xfId="4692"/>
    <cellStyle name="Calculation 9 2 5 2 8" xfId="4693"/>
    <cellStyle name="Calculation 9 2 5 2 8 2" xfId="4694"/>
    <cellStyle name="Calculation 9 2 5 2 9" xfId="4695"/>
    <cellStyle name="Calculation 9 2 5 2 9 2" xfId="4696"/>
    <cellStyle name="Calculation 9 2 5 3" xfId="4697"/>
    <cellStyle name="Calculation 9 2 5 3 10" xfId="4698"/>
    <cellStyle name="Calculation 9 2 5 3 10 2" xfId="4699"/>
    <cellStyle name="Calculation 9 2 5 3 11" xfId="4700"/>
    <cellStyle name="Calculation 9 2 5 3 11 2" xfId="4701"/>
    <cellStyle name="Calculation 9 2 5 3 12" xfId="4702"/>
    <cellStyle name="Calculation 9 2 5 3 12 2" xfId="4703"/>
    <cellStyle name="Calculation 9 2 5 3 13" xfId="4704"/>
    <cellStyle name="Calculation 9 2 5 3 13 2" xfId="4705"/>
    <cellStyle name="Calculation 9 2 5 3 14" xfId="4706"/>
    <cellStyle name="Calculation 9 2 5 3 14 2" xfId="4707"/>
    <cellStyle name="Calculation 9 2 5 3 15" xfId="4708"/>
    <cellStyle name="Calculation 9 2 5 3 15 2" xfId="4709"/>
    <cellStyle name="Calculation 9 2 5 3 16" xfId="4710"/>
    <cellStyle name="Calculation 9 2 5 3 2" xfId="4711"/>
    <cellStyle name="Calculation 9 2 5 3 2 2" xfId="4712"/>
    <cellStyle name="Calculation 9 2 5 3 3" xfId="4713"/>
    <cellStyle name="Calculation 9 2 5 3 3 2" xfId="4714"/>
    <cellStyle name="Calculation 9 2 5 3 4" xfId="4715"/>
    <cellStyle name="Calculation 9 2 5 3 4 2" xfId="4716"/>
    <cellStyle name="Calculation 9 2 5 3 5" xfId="4717"/>
    <cellStyle name="Calculation 9 2 5 3 5 2" xfId="4718"/>
    <cellStyle name="Calculation 9 2 5 3 6" xfId="4719"/>
    <cellStyle name="Calculation 9 2 5 3 6 2" xfId="4720"/>
    <cellStyle name="Calculation 9 2 5 3 7" xfId="4721"/>
    <cellStyle name="Calculation 9 2 5 3 7 2" xfId="4722"/>
    <cellStyle name="Calculation 9 2 5 3 8" xfId="4723"/>
    <cellStyle name="Calculation 9 2 5 3 8 2" xfId="4724"/>
    <cellStyle name="Calculation 9 2 5 3 9" xfId="4725"/>
    <cellStyle name="Calculation 9 2 5 3 9 2" xfId="4726"/>
    <cellStyle name="Calculation 9 2 5 4" xfId="4727"/>
    <cellStyle name="Calculation 9 2 5 4 10" xfId="4728"/>
    <cellStyle name="Calculation 9 2 5 4 10 2" xfId="4729"/>
    <cellStyle name="Calculation 9 2 5 4 11" xfId="4730"/>
    <cellStyle name="Calculation 9 2 5 4 11 2" xfId="4731"/>
    <cellStyle name="Calculation 9 2 5 4 12" xfId="4732"/>
    <cellStyle name="Calculation 9 2 5 4 12 2" xfId="4733"/>
    <cellStyle name="Calculation 9 2 5 4 13" xfId="4734"/>
    <cellStyle name="Calculation 9 2 5 4 13 2" xfId="4735"/>
    <cellStyle name="Calculation 9 2 5 4 14" xfId="4736"/>
    <cellStyle name="Calculation 9 2 5 4 14 2" xfId="4737"/>
    <cellStyle name="Calculation 9 2 5 4 15" xfId="4738"/>
    <cellStyle name="Calculation 9 2 5 4 15 2" xfId="4739"/>
    <cellStyle name="Calculation 9 2 5 4 16" xfId="4740"/>
    <cellStyle name="Calculation 9 2 5 4 2" xfId="4741"/>
    <cellStyle name="Calculation 9 2 5 4 2 2" xfId="4742"/>
    <cellStyle name="Calculation 9 2 5 4 3" xfId="4743"/>
    <cellStyle name="Calculation 9 2 5 4 3 2" xfId="4744"/>
    <cellStyle name="Calculation 9 2 5 4 4" xfId="4745"/>
    <cellStyle name="Calculation 9 2 5 4 4 2" xfId="4746"/>
    <cellStyle name="Calculation 9 2 5 4 5" xfId="4747"/>
    <cellStyle name="Calculation 9 2 5 4 5 2" xfId="4748"/>
    <cellStyle name="Calculation 9 2 5 4 6" xfId="4749"/>
    <cellStyle name="Calculation 9 2 5 4 6 2" xfId="4750"/>
    <cellStyle name="Calculation 9 2 5 4 7" xfId="4751"/>
    <cellStyle name="Calculation 9 2 5 4 7 2" xfId="4752"/>
    <cellStyle name="Calculation 9 2 5 4 8" xfId="4753"/>
    <cellStyle name="Calculation 9 2 5 4 8 2" xfId="4754"/>
    <cellStyle name="Calculation 9 2 5 4 9" xfId="4755"/>
    <cellStyle name="Calculation 9 2 5 4 9 2" xfId="4756"/>
    <cellStyle name="Calculation 9 2 5 5" xfId="4757"/>
    <cellStyle name="Calculation 9 2 5 5 10" xfId="4758"/>
    <cellStyle name="Calculation 9 2 5 5 10 2" xfId="4759"/>
    <cellStyle name="Calculation 9 2 5 5 11" xfId="4760"/>
    <cellStyle name="Calculation 9 2 5 5 11 2" xfId="4761"/>
    <cellStyle name="Calculation 9 2 5 5 12" xfId="4762"/>
    <cellStyle name="Calculation 9 2 5 5 12 2" xfId="4763"/>
    <cellStyle name="Calculation 9 2 5 5 13" xfId="4764"/>
    <cellStyle name="Calculation 9 2 5 5 13 2" xfId="4765"/>
    <cellStyle name="Calculation 9 2 5 5 14" xfId="4766"/>
    <cellStyle name="Calculation 9 2 5 5 14 2" xfId="4767"/>
    <cellStyle name="Calculation 9 2 5 5 15" xfId="4768"/>
    <cellStyle name="Calculation 9 2 5 5 2" xfId="4769"/>
    <cellStyle name="Calculation 9 2 5 5 2 2" xfId="4770"/>
    <cellStyle name="Calculation 9 2 5 5 3" xfId="4771"/>
    <cellStyle name="Calculation 9 2 5 5 3 2" xfId="4772"/>
    <cellStyle name="Calculation 9 2 5 5 4" xfId="4773"/>
    <cellStyle name="Calculation 9 2 5 5 4 2" xfId="4774"/>
    <cellStyle name="Calculation 9 2 5 5 5" xfId="4775"/>
    <cellStyle name="Calculation 9 2 5 5 5 2" xfId="4776"/>
    <cellStyle name="Calculation 9 2 5 5 6" xfId="4777"/>
    <cellStyle name="Calculation 9 2 5 5 6 2" xfId="4778"/>
    <cellStyle name="Calculation 9 2 5 5 7" xfId="4779"/>
    <cellStyle name="Calculation 9 2 5 5 7 2" xfId="4780"/>
    <cellStyle name="Calculation 9 2 5 5 8" xfId="4781"/>
    <cellStyle name="Calculation 9 2 5 5 8 2" xfId="4782"/>
    <cellStyle name="Calculation 9 2 5 5 9" xfId="4783"/>
    <cellStyle name="Calculation 9 2 5 5 9 2" xfId="4784"/>
    <cellStyle name="Calculation 9 2 5 6" xfId="4785"/>
    <cellStyle name="Calculation 9 2 5 6 2" xfId="4786"/>
    <cellStyle name="Calculation 9 2 5 7" xfId="4787"/>
    <cellStyle name="Calculation 9 2 5 7 2" xfId="4788"/>
    <cellStyle name="Calculation 9 2 5 8" xfId="4789"/>
    <cellStyle name="Calculation 9 2 5 8 2" xfId="4790"/>
    <cellStyle name="Calculation 9 2 5 9" xfId="4791"/>
    <cellStyle name="Calculation 9 2 5 9 2" xfId="4792"/>
    <cellStyle name="Calculation 9 2 6" xfId="4793"/>
    <cellStyle name="Calculation 9 2 6 10" xfId="4794"/>
    <cellStyle name="Calculation 9 2 6 10 2" xfId="4795"/>
    <cellStyle name="Calculation 9 2 6 11" xfId="4796"/>
    <cellStyle name="Calculation 9 2 6 11 2" xfId="4797"/>
    <cellStyle name="Calculation 9 2 6 12" xfId="4798"/>
    <cellStyle name="Calculation 9 2 6 12 2" xfId="4799"/>
    <cellStyle name="Calculation 9 2 6 13" xfId="4800"/>
    <cellStyle name="Calculation 9 2 6 13 2" xfId="4801"/>
    <cellStyle name="Calculation 9 2 6 14" xfId="4802"/>
    <cellStyle name="Calculation 9 2 6 14 2" xfId="4803"/>
    <cellStyle name="Calculation 9 2 6 15" xfId="4804"/>
    <cellStyle name="Calculation 9 2 6 15 2" xfId="4805"/>
    <cellStyle name="Calculation 9 2 6 16" xfId="4806"/>
    <cellStyle name="Calculation 9 2 6 16 2" xfId="4807"/>
    <cellStyle name="Calculation 9 2 6 17" xfId="4808"/>
    <cellStyle name="Calculation 9 2 6 17 2" xfId="4809"/>
    <cellStyle name="Calculation 9 2 6 18" xfId="4810"/>
    <cellStyle name="Calculation 9 2 6 18 2" xfId="4811"/>
    <cellStyle name="Calculation 9 2 6 19" xfId="4812"/>
    <cellStyle name="Calculation 9 2 6 2" xfId="4813"/>
    <cellStyle name="Calculation 9 2 6 2 10" xfId="4814"/>
    <cellStyle name="Calculation 9 2 6 2 10 2" xfId="4815"/>
    <cellStyle name="Calculation 9 2 6 2 11" xfId="4816"/>
    <cellStyle name="Calculation 9 2 6 2 11 2" xfId="4817"/>
    <cellStyle name="Calculation 9 2 6 2 12" xfId="4818"/>
    <cellStyle name="Calculation 9 2 6 2 12 2" xfId="4819"/>
    <cellStyle name="Calculation 9 2 6 2 13" xfId="4820"/>
    <cellStyle name="Calculation 9 2 6 2 13 2" xfId="4821"/>
    <cellStyle name="Calculation 9 2 6 2 14" xfId="4822"/>
    <cellStyle name="Calculation 9 2 6 2 14 2" xfId="4823"/>
    <cellStyle name="Calculation 9 2 6 2 15" xfId="4824"/>
    <cellStyle name="Calculation 9 2 6 2 15 2" xfId="4825"/>
    <cellStyle name="Calculation 9 2 6 2 16" xfId="4826"/>
    <cellStyle name="Calculation 9 2 6 2 16 2" xfId="4827"/>
    <cellStyle name="Calculation 9 2 6 2 17" xfId="4828"/>
    <cellStyle name="Calculation 9 2 6 2 17 2" xfId="4829"/>
    <cellStyle name="Calculation 9 2 6 2 18" xfId="4830"/>
    <cellStyle name="Calculation 9 2 6 2 2" xfId="4831"/>
    <cellStyle name="Calculation 9 2 6 2 2 2" xfId="4832"/>
    <cellStyle name="Calculation 9 2 6 2 3" xfId="4833"/>
    <cellStyle name="Calculation 9 2 6 2 3 2" xfId="4834"/>
    <cellStyle name="Calculation 9 2 6 2 4" xfId="4835"/>
    <cellStyle name="Calculation 9 2 6 2 4 2" xfId="4836"/>
    <cellStyle name="Calculation 9 2 6 2 5" xfId="4837"/>
    <cellStyle name="Calculation 9 2 6 2 5 2" xfId="4838"/>
    <cellStyle name="Calculation 9 2 6 2 6" xfId="4839"/>
    <cellStyle name="Calculation 9 2 6 2 6 2" xfId="4840"/>
    <cellStyle name="Calculation 9 2 6 2 7" xfId="4841"/>
    <cellStyle name="Calculation 9 2 6 2 7 2" xfId="4842"/>
    <cellStyle name="Calculation 9 2 6 2 8" xfId="4843"/>
    <cellStyle name="Calculation 9 2 6 2 8 2" xfId="4844"/>
    <cellStyle name="Calculation 9 2 6 2 9" xfId="4845"/>
    <cellStyle name="Calculation 9 2 6 2 9 2" xfId="4846"/>
    <cellStyle name="Calculation 9 2 6 3" xfId="4847"/>
    <cellStyle name="Calculation 9 2 6 3 10" xfId="4848"/>
    <cellStyle name="Calculation 9 2 6 3 10 2" xfId="4849"/>
    <cellStyle name="Calculation 9 2 6 3 11" xfId="4850"/>
    <cellStyle name="Calculation 9 2 6 3 11 2" xfId="4851"/>
    <cellStyle name="Calculation 9 2 6 3 12" xfId="4852"/>
    <cellStyle name="Calculation 9 2 6 3 12 2" xfId="4853"/>
    <cellStyle name="Calculation 9 2 6 3 13" xfId="4854"/>
    <cellStyle name="Calculation 9 2 6 3 13 2" xfId="4855"/>
    <cellStyle name="Calculation 9 2 6 3 14" xfId="4856"/>
    <cellStyle name="Calculation 9 2 6 3 14 2" xfId="4857"/>
    <cellStyle name="Calculation 9 2 6 3 15" xfId="4858"/>
    <cellStyle name="Calculation 9 2 6 3 15 2" xfId="4859"/>
    <cellStyle name="Calculation 9 2 6 3 16" xfId="4860"/>
    <cellStyle name="Calculation 9 2 6 3 2" xfId="4861"/>
    <cellStyle name="Calculation 9 2 6 3 2 2" xfId="4862"/>
    <cellStyle name="Calculation 9 2 6 3 3" xfId="4863"/>
    <cellStyle name="Calculation 9 2 6 3 3 2" xfId="4864"/>
    <cellStyle name="Calculation 9 2 6 3 4" xfId="4865"/>
    <cellStyle name="Calculation 9 2 6 3 4 2" xfId="4866"/>
    <cellStyle name="Calculation 9 2 6 3 5" xfId="4867"/>
    <cellStyle name="Calculation 9 2 6 3 5 2" xfId="4868"/>
    <cellStyle name="Calculation 9 2 6 3 6" xfId="4869"/>
    <cellStyle name="Calculation 9 2 6 3 6 2" xfId="4870"/>
    <cellStyle name="Calculation 9 2 6 3 7" xfId="4871"/>
    <cellStyle name="Calculation 9 2 6 3 7 2" xfId="4872"/>
    <cellStyle name="Calculation 9 2 6 3 8" xfId="4873"/>
    <cellStyle name="Calculation 9 2 6 3 8 2" xfId="4874"/>
    <cellStyle name="Calculation 9 2 6 3 9" xfId="4875"/>
    <cellStyle name="Calculation 9 2 6 3 9 2" xfId="4876"/>
    <cellStyle name="Calculation 9 2 6 4" xfId="4877"/>
    <cellStyle name="Calculation 9 2 6 4 10" xfId="4878"/>
    <cellStyle name="Calculation 9 2 6 4 10 2" xfId="4879"/>
    <cellStyle name="Calculation 9 2 6 4 11" xfId="4880"/>
    <cellStyle name="Calculation 9 2 6 4 11 2" xfId="4881"/>
    <cellStyle name="Calculation 9 2 6 4 12" xfId="4882"/>
    <cellStyle name="Calculation 9 2 6 4 12 2" xfId="4883"/>
    <cellStyle name="Calculation 9 2 6 4 13" xfId="4884"/>
    <cellStyle name="Calculation 9 2 6 4 13 2" xfId="4885"/>
    <cellStyle name="Calculation 9 2 6 4 14" xfId="4886"/>
    <cellStyle name="Calculation 9 2 6 4 14 2" xfId="4887"/>
    <cellStyle name="Calculation 9 2 6 4 15" xfId="4888"/>
    <cellStyle name="Calculation 9 2 6 4 15 2" xfId="4889"/>
    <cellStyle name="Calculation 9 2 6 4 16" xfId="4890"/>
    <cellStyle name="Calculation 9 2 6 4 2" xfId="4891"/>
    <cellStyle name="Calculation 9 2 6 4 2 2" xfId="4892"/>
    <cellStyle name="Calculation 9 2 6 4 3" xfId="4893"/>
    <cellStyle name="Calculation 9 2 6 4 3 2" xfId="4894"/>
    <cellStyle name="Calculation 9 2 6 4 4" xfId="4895"/>
    <cellStyle name="Calculation 9 2 6 4 4 2" xfId="4896"/>
    <cellStyle name="Calculation 9 2 6 4 5" xfId="4897"/>
    <cellStyle name="Calculation 9 2 6 4 5 2" xfId="4898"/>
    <cellStyle name="Calculation 9 2 6 4 6" xfId="4899"/>
    <cellStyle name="Calculation 9 2 6 4 6 2" xfId="4900"/>
    <cellStyle name="Calculation 9 2 6 4 7" xfId="4901"/>
    <cellStyle name="Calculation 9 2 6 4 7 2" xfId="4902"/>
    <cellStyle name="Calculation 9 2 6 4 8" xfId="4903"/>
    <cellStyle name="Calculation 9 2 6 4 8 2" xfId="4904"/>
    <cellStyle name="Calculation 9 2 6 4 9" xfId="4905"/>
    <cellStyle name="Calculation 9 2 6 4 9 2" xfId="4906"/>
    <cellStyle name="Calculation 9 2 6 5" xfId="4907"/>
    <cellStyle name="Calculation 9 2 6 5 10" xfId="4908"/>
    <cellStyle name="Calculation 9 2 6 5 10 2" xfId="4909"/>
    <cellStyle name="Calculation 9 2 6 5 11" xfId="4910"/>
    <cellStyle name="Calculation 9 2 6 5 11 2" xfId="4911"/>
    <cellStyle name="Calculation 9 2 6 5 12" xfId="4912"/>
    <cellStyle name="Calculation 9 2 6 5 12 2" xfId="4913"/>
    <cellStyle name="Calculation 9 2 6 5 13" xfId="4914"/>
    <cellStyle name="Calculation 9 2 6 5 13 2" xfId="4915"/>
    <cellStyle name="Calculation 9 2 6 5 14" xfId="4916"/>
    <cellStyle name="Calculation 9 2 6 5 14 2" xfId="4917"/>
    <cellStyle name="Calculation 9 2 6 5 15" xfId="4918"/>
    <cellStyle name="Calculation 9 2 6 5 2" xfId="4919"/>
    <cellStyle name="Calculation 9 2 6 5 2 2" xfId="4920"/>
    <cellStyle name="Calculation 9 2 6 5 3" xfId="4921"/>
    <cellStyle name="Calculation 9 2 6 5 3 2" xfId="4922"/>
    <cellStyle name="Calculation 9 2 6 5 4" xfId="4923"/>
    <cellStyle name="Calculation 9 2 6 5 4 2" xfId="4924"/>
    <cellStyle name="Calculation 9 2 6 5 5" xfId="4925"/>
    <cellStyle name="Calculation 9 2 6 5 5 2" xfId="4926"/>
    <cellStyle name="Calculation 9 2 6 5 6" xfId="4927"/>
    <cellStyle name="Calculation 9 2 6 5 6 2" xfId="4928"/>
    <cellStyle name="Calculation 9 2 6 5 7" xfId="4929"/>
    <cellStyle name="Calculation 9 2 6 5 7 2" xfId="4930"/>
    <cellStyle name="Calculation 9 2 6 5 8" xfId="4931"/>
    <cellStyle name="Calculation 9 2 6 5 8 2" xfId="4932"/>
    <cellStyle name="Calculation 9 2 6 5 9" xfId="4933"/>
    <cellStyle name="Calculation 9 2 6 5 9 2" xfId="4934"/>
    <cellStyle name="Calculation 9 2 6 6" xfId="4935"/>
    <cellStyle name="Calculation 9 2 6 6 2" xfId="4936"/>
    <cellStyle name="Calculation 9 2 6 7" xfId="4937"/>
    <cellStyle name="Calculation 9 2 6 7 2" xfId="4938"/>
    <cellStyle name="Calculation 9 2 6 8" xfId="4939"/>
    <cellStyle name="Calculation 9 2 6 8 2" xfId="4940"/>
    <cellStyle name="Calculation 9 2 6 9" xfId="4941"/>
    <cellStyle name="Calculation 9 2 6 9 2" xfId="4942"/>
    <cellStyle name="Calculation 9 2 7" xfId="4943"/>
    <cellStyle name="Calculation 9 2 7 10" xfId="4944"/>
    <cellStyle name="Calculation 9 2 7 10 2" xfId="4945"/>
    <cellStyle name="Calculation 9 2 7 11" xfId="4946"/>
    <cellStyle name="Calculation 9 2 7 11 2" xfId="4947"/>
    <cellStyle name="Calculation 9 2 7 12" xfId="4948"/>
    <cellStyle name="Calculation 9 2 7 12 2" xfId="4949"/>
    <cellStyle name="Calculation 9 2 7 13" xfId="4950"/>
    <cellStyle name="Calculation 9 2 7 13 2" xfId="4951"/>
    <cellStyle name="Calculation 9 2 7 14" xfId="4952"/>
    <cellStyle name="Calculation 9 2 7 14 2" xfId="4953"/>
    <cellStyle name="Calculation 9 2 7 15" xfId="4954"/>
    <cellStyle name="Calculation 9 2 7 15 2" xfId="4955"/>
    <cellStyle name="Calculation 9 2 7 16" xfId="4956"/>
    <cellStyle name="Calculation 9 2 7 16 2" xfId="4957"/>
    <cellStyle name="Calculation 9 2 7 17" xfId="4958"/>
    <cellStyle name="Calculation 9 2 7 17 2" xfId="4959"/>
    <cellStyle name="Calculation 9 2 7 18" xfId="4960"/>
    <cellStyle name="Calculation 9 2 7 2" xfId="4961"/>
    <cellStyle name="Calculation 9 2 7 2 10" xfId="4962"/>
    <cellStyle name="Calculation 9 2 7 2 10 2" xfId="4963"/>
    <cellStyle name="Calculation 9 2 7 2 11" xfId="4964"/>
    <cellStyle name="Calculation 9 2 7 2 11 2" xfId="4965"/>
    <cellStyle name="Calculation 9 2 7 2 12" xfId="4966"/>
    <cellStyle name="Calculation 9 2 7 2 12 2" xfId="4967"/>
    <cellStyle name="Calculation 9 2 7 2 13" xfId="4968"/>
    <cellStyle name="Calculation 9 2 7 2 13 2" xfId="4969"/>
    <cellStyle name="Calculation 9 2 7 2 14" xfId="4970"/>
    <cellStyle name="Calculation 9 2 7 2 14 2" xfId="4971"/>
    <cellStyle name="Calculation 9 2 7 2 15" xfId="4972"/>
    <cellStyle name="Calculation 9 2 7 2 15 2" xfId="4973"/>
    <cellStyle name="Calculation 9 2 7 2 16" xfId="4974"/>
    <cellStyle name="Calculation 9 2 7 2 16 2" xfId="4975"/>
    <cellStyle name="Calculation 9 2 7 2 17" xfId="4976"/>
    <cellStyle name="Calculation 9 2 7 2 17 2" xfId="4977"/>
    <cellStyle name="Calculation 9 2 7 2 18" xfId="4978"/>
    <cellStyle name="Calculation 9 2 7 2 2" xfId="4979"/>
    <cellStyle name="Calculation 9 2 7 2 2 2" xfId="4980"/>
    <cellStyle name="Calculation 9 2 7 2 3" xfId="4981"/>
    <cellStyle name="Calculation 9 2 7 2 3 2" xfId="4982"/>
    <cellStyle name="Calculation 9 2 7 2 4" xfId="4983"/>
    <cellStyle name="Calculation 9 2 7 2 4 2" xfId="4984"/>
    <cellStyle name="Calculation 9 2 7 2 5" xfId="4985"/>
    <cellStyle name="Calculation 9 2 7 2 5 2" xfId="4986"/>
    <cellStyle name="Calculation 9 2 7 2 6" xfId="4987"/>
    <cellStyle name="Calculation 9 2 7 2 6 2" xfId="4988"/>
    <cellStyle name="Calculation 9 2 7 2 7" xfId="4989"/>
    <cellStyle name="Calculation 9 2 7 2 7 2" xfId="4990"/>
    <cellStyle name="Calculation 9 2 7 2 8" xfId="4991"/>
    <cellStyle name="Calculation 9 2 7 2 8 2" xfId="4992"/>
    <cellStyle name="Calculation 9 2 7 2 9" xfId="4993"/>
    <cellStyle name="Calculation 9 2 7 2 9 2" xfId="4994"/>
    <cellStyle name="Calculation 9 2 7 3" xfId="4995"/>
    <cellStyle name="Calculation 9 2 7 3 10" xfId="4996"/>
    <cellStyle name="Calculation 9 2 7 3 10 2" xfId="4997"/>
    <cellStyle name="Calculation 9 2 7 3 11" xfId="4998"/>
    <cellStyle name="Calculation 9 2 7 3 11 2" xfId="4999"/>
    <cellStyle name="Calculation 9 2 7 3 12" xfId="5000"/>
    <cellStyle name="Calculation 9 2 7 3 12 2" xfId="5001"/>
    <cellStyle name="Calculation 9 2 7 3 13" xfId="5002"/>
    <cellStyle name="Calculation 9 2 7 3 13 2" xfId="5003"/>
    <cellStyle name="Calculation 9 2 7 3 14" xfId="5004"/>
    <cellStyle name="Calculation 9 2 7 3 14 2" xfId="5005"/>
    <cellStyle name="Calculation 9 2 7 3 15" xfId="5006"/>
    <cellStyle name="Calculation 9 2 7 3 15 2" xfId="5007"/>
    <cellStyle name="Calculation 9 2 7 3 16" xfId="5008"/>
    <cellStyle name="Calculation 9 2 7 3 2" xfId="5009"/>
    <cellStyle name="Calculation 9 2 7 3 2 2" xfId="5010"/>
    <cellStyle name="Calculation 9 2 7 3 3" xfId="5011"/>
    <cellStyle name="Calculation 9 2 7 3 3 2" xfId="5012"/>
    <cellStyle name="Calculation 9 2 7 3 4" xfId="5013"/>
    <cellStyle name="Calculation 9 2 7 3 4 2" xfId="5014"/>
    <cellStyle name="Calculation 9 2 7 3 5" xfId="5015"/>
    <cellStyle name="Calculation 9 2 7 3 5 2" xfId="5016"/>
    <cellStyle name="Calculation 9 2 7 3 6" xfId="5017"/>
    <cellStyle name="Calculation 9 2 7 3 6 2" xfId="5018"/>
    <cellStyle name="Calculation 9 2 7 3 7" xfId="5019"/>
    <cellStyle name="Calculation 9 2 7 3 7 2" xfId="5020"/>
    <cellStyle name="Calculation 9 2 7 3 8" xfId="5021"/>
    <cellStyle name="Calculation 9 2 7 3 8 2" xfId="5022"/>
    <cellStyle name="Calculation 9 2 7 3 9" xfId="5023"/>
    <cellStyle name="Calculation 9 2 7 3 9 2" xfId="5024"/>
    <cellStyle name="Calculation 9 2 7 4" xfId="5025"/>
    <cellStyle name="Calculation 9 2 7 4 10" xfId="5026"/>
    <cellStyle name="Calculation 9 2 7 4 10 2" xfId="5027"/>
    <cellStyle name="Calculation 9 2 7 4 11" xfId="5028"/>
    <cellStyle name="Calculation 9 2 7 4 11 2" xfId="5029"/>
    <cellStyle name="Calculation 9 2 7 4 12" xfId="5030"/>
    <cellStyle name="Calculation 9 2 7 4 12 2" xfId="5031"/>
    <cellStyle name="Calculation 9 2 7 4 13" xfId="5032"/>
    <cellStyle name="Calculation 9 2 7 4 13 2" xfId="5033"/>
    <cellStyle name="Calculation 9 2 7 4 14" xfId="5034"/>
    <cellStyle name="Calculation 9 2 7 4 14 2" xfId="5035"/>
    <cellStyle name="Calculation 9 2 7 4 15" xfId="5036"/>
    <cellStyle name="Calculation 9 2 7 4 15 2" xfId="5037"/>
    <cellStyle name="Calculation 9 2 7 4 16" xfId="5038"/>
    <cellStyle name="Calculation 9 2 7 4 2" xfId="5039"/>
    <cellStyle name="Calculation 9 2 7 4 2 2" xfId="5040"/>
    <cellStyle name="Calculation 9 2 7 4 3" xfId="5041"/>
    <cellStyle name="Calculation 9 2 7 4 3 2" xfId="5042"/>
    <cellStyle name="Calculation 9 2 7 4 4" xfId="5043"/>
    <cellStyle name="Calculation 9 2 7 4 4 2" xfId="5044"/>
    <cellStyle name="Calculation 9 2 7 4 5" xfId="5045"/>
    <cellStyle name="Calculation 9 2 7 4 5 2" xfId="5046"/>
    <cellStyle name="Calculation 9 2 7 4 6" xfId="5047"/>
    <cellStyle name="Calculation 9 2 7 4 6 2" xfId="5048"/>
    <cellStyle name="Calculation 9 2 7 4 7" xfId="5049"/>
    <cellStyle name="Calculation 9 2 7 4 7 2" xfId="5050"/>
    <cellStyle name="Calculation 9 2 7 4 8" xfId="5051"/>
    <cellStyle name="Calculation 9 2 7 4 8 2" xfId="5052"/>
    <cellStyle name="Calculation 9 2 7 4 9" xfId="5053"/>
    <cellStyle name="Calculation 9 2 7 4 9 2" xfId="5054"/>
    <cellStyle name="Calculation 9 2 7 5" xfId="5055"/>
    <cellStyle name="Calculation 9 2 7 5 10" xfId="5056"/>
    <cellStyle name="Calculation 9 2 7 5 10 2" xfId="5057"/>
    <cellStyle name="Calculation 9 2 7 5 11" xfId="5058"/>
    <cellStyle name="Calculation 9 2 7 5 11 2" xfId="5059"/>
    <cellStyle name="Calculation 9 2 7 5 12" xfId="5060"/>
    <cellStyle name="Calculation 9 2 7 5 12 2" xfId="5061"/>
    <cellStyle name="Calculation 9 2 7 5 13" xfId="5062"/>
    <cellStyle name="Calculation 9 2 7 5 13 2" xfId="5063"/>
    <cellStyle name="Calculation 9 2 7 5 14" xfId="5064"/>
    <cellStyle name="Calculation 9 2 7 5 2" xfId="5065"/>
    <cellStyle name="Calculation 9 2 7 5 2 2" xfId="5066"/>
    <cellStyle name="Calculation 9 2 7 5 3" xfId="5067"/>
    <cellStyle name="Calculation 9 2 7 5 3 2" xfId="5068"/>
    <cellStyle name="Calculation 9 2 7 5 4" xfId="5069"/>
    <cellStyle name="Calculation 9 2 7 5 4 2" xfId="5070"/>
    <cellStyle name="Calculation 9 2 7 5 5" xfId="5071"/>
    <cellStyle name="Calculation 9 2 7 5 5 2" xfId="5072"/>
    <cellStyle name="Calculation 9 2 7 5 6" xfId="5073"/>
    <cellStyle name="Calculation 9 2 7 5 6 2" xfId="5074"/>
    <cellStyle name="Calculation 9 2 7 5 7" xfId="5075"/>
    <cellStyle name="Calculation 9 2 7 5 7 2" xfId="5076"/>
    <cellStyle name="Calculation 9 2 7 5 8" xfId="5077"/>
    <cellStyle name="Calculation 9 2 7 5 8 2" xfId="5078"/>
    <cellStyle name="Calculation 9 2 7 5 9" xfId="5079"/>
    <cellStyle name="Calculation 9 2 7 5 9 2" xfId="5080"/>
    <cellStyle name="Calculation 9 2 7 6" xfId="5081"/>
    <cellStyle name="Calculation 9 2 7 6 2" xfId="5082"/>
    <cellStyle name="Calculation 9 2 7 7" xfId="5083"/>
    <cellStyle name="Calculation 9 2 7 7 2" xfId="5084"/>
    <cellStyle name="Calculation 9 2 7 8" xfId="5085"/>
    <cellStyle name="Calculation 9 2 7 8 2" xfId="5086"/>
    <cellStyle name="Calculation 9 2 7 9" xfId="5087"/>
    <cellStyle name="Calculation 9 2 7 9 2" xfId="5088"/>
    <cellStyle name="Calculation 9 2 8" xfId="5089"/>
    <cellStyle name="Calculation 9 2 8 10" xfId="5090"/>
    <cellStyle name="Calculation 9 2 8 10 2" xfId="5091"/>
    <cellStyle name="Calculation 9 2 8 11" xfId="5092"/>
    <cellStyle name="Calculation 9 2 8 11 2" xfId="5093"/>
    <cellStyle name="Calculation 9 2 8 12" xfId="5094"/>
    <cellStyle name="Calculation 9 2 8 12 2" xfId="5095"/>
    <cellStyle name="Calculation 9 2 8 13" xfId="5096"/>
    <cellStyle name="Calculation 9 2 8 13 2" xfId="5097"/>
    <cellStyle name="Calculation 9 2 8 14" xfId="5098"/>
    <cellStyle name="Calculation 9 2 8 14 2" xfId="5099"/>
    <cellStyle name="Calculation 9 2 8 15" xfId="5100"/>
    <cellStyle name="Calculation 9 2 8 15 2" xfId="5101"/>
    <cellStyle name="Calculation 9 2 8 16" xfId="5102"/>
    <cellStyle name="Calculation 9 2 8 16 2" xfId="5103"/>
    <cellStyle name="Calculation 9 2 8 17" xfId="5104"/>
    <cellStyle name="Calculation 9 2 8 17 2" xfId="5105"/>
    <cellStyle name="Calculation 9 2 8 18" xfId="5106"/>
    <cellStyle name="Calculation 9 2 8 2" xfId="5107"/>
    <cellStyle name="Calculation 9 2 8 2 10" xfId="5108"/>
    <cellStyle name="Calculation 9 2 8 2 10 2" xfId="5109"/>
    <cellStyle name="Calculation 9 2 8 2 11" xfId="5110"/>
    <cellStyle name="Calculation 9 2 8 2 11 2" xfId="5111"/>
    <cellStyle name="Calculation 9 2 8 2 12" xfId="5112"/>
    <cellStyle name="Calculation 9 2 8 2 12 2" xfId="5113"/>
    <cellStyle name="Calculation 9 2 8 2 13" xfId="5114"/>
    <cellStyle name="Calculation 9 2 8 2 13 2" xfId="5115"/>
    <cellStyle name="Calculation 9 2 8 2 14" xfId="5116"/>
    <cellStyle name="Calculation 9 2 8 2 14 2" xfId="5117"/>
    <cellStyle name="Calculation 9 2 8 2 15" xfId="5118"/>
    <cellStyle name="Calculation 9 2 8 2 15 2" xfId="5119"/>
    <cellStyle name="Calculation 9 2 8 2 16" xfId="5120"/>
    <cellStyle name="Calculation 9 2 8 2 16 2" xfId="5121"/>
    <cellStyle name="Calculation 9 2 8 2 17" xfId="5122"/>
    <cellStyle name="Calculation 9 2 8 2 17 2" xfId="5123"/>
    <cellStyle name="Calculation 9 2 8 2 18" xfId="5124"/>
    <cellStyle name="Calculation 9 2 8 2 2" xfId="5125"/>
    <cellStyle name="Calculation 9 2 8 2 2 2" xfId="5126"/>
    <cellStyle name="Calculation 9 2 8 2 3" xfId="5127"/>
    <cellStyle name="Calculation 9 2 8 2 3 2" xfId="5128"/>
    <cellStyle name="Calculation 9 2 8 2 4" xfId="5129"/>
    <cellStyle name="Calculation 9 2 8 2 4 2" xfId="5130"/>
    <cellStyle name="Calculation 9 2 8 2 5" xfId="5131"/>
    <cellStyle name="Calculation 9 2 8 2 5 2" xfId="5132"/>
    <cellStyle name="Calculation 9 2 8 2 6" xfId="5133"/>
    <cellStyle name="Calculation 9 2 8 2 6 2" xfId="5134"/>
    <cellStyle name="Calculation 9 2 8 2 7" xfId="5135"/>
    <cellStyle name="Calculation 9 2 8 2 7 2" xfId="5136"/>
    <cellStyle name="Calculation 9 2 8 2 8" xfId="5137"/>
    <cellStyle name="Calculation 9 2 8 2 8 2" xfId="5138"/>
    <cellStyle name="Calculation 9 2 8 2 9" xfId="5139"/>
    <cellStyle name="Calculation 9 2 8 2 9 2" xfId="5140"/>
    <cellStyle name="Calculation 9 2 8 3" xfId="5141"/>
    <cellStyle name="Calculation 9 2 8 3 10" xfId="5142"/>
    <cellStyle name="Calculation 9 2 8 3 10 2" xfId="5143"/>
    <cellStyle name="Calculation 9 2 8 3 11" xfId="5144"/>
    <cellStyle name="Calculation 9 2 8 3 11 2" xfId="5145"/>
    <cellStyle name="Calculation 9 2 8 3 12" xfId="5146"/>
    <cellStyle name="Calculation 9 2 8 3 12 2" xfId="5147"/>
    <cellStyle name="Calculation 9 2 8 3 13" xfId="5148"/>
    <cellStyle name="Calculation 9 2 8 3 13 2" xfId="5149"/>
    <cellStyle name="Calculation 9 2 8 3 14" xfId="5150"/>
    <cellStyle name="Calculation 9 2 8 3 14 2" xfId="5151"/>
    <cellStyle name="Calculation 9 2 8 3 15" xfId="5152"/>
    <cellStyle name="Calculation 9 2 8 3 15 2" xfId="5153"/>
    <cellStyle name="Calculation 9 2 8 3 16" xfId="5154"/>
    <cellStyle name="Calculation 9 2 8 3 2" xfId="5155"/>
    <cellStyle name="Calculation 9 2 8 3 2 2" xfId="5156"/>
    <cellStyle name="Calculation 9 2 8 3 3" xfId="5157"/>
    <cellStyle name="Calculation 9 2 8 3 3 2" xfId="5158"/>
    <cellStyle name="Calculation 9 2 8 3 4" xfId="5159"/>
    <cellStyle name="Calculation 9 2 8 3 4 2" xfId="5160"/>
    <cellStyle name="Calculation 9 2 8 3 5" xfId="5161"/>
    <cellStyle name="Calculation 9 2 8 3 5 2" xfId="5162"/>
    <cellStyle name="Calculation 9 2 8 3 6" xfId="5163"/>
    <cellStyle name="Calculation 9 2 8 3 6 2" xfId="5164"/>
    <cellStyle name="Calculation 9 2 8 3 7" xfId="5165"/>
    <cellStyle name="Calculation 9 2 8 3 7 2" xfId="5166"/>
    <cellStyle name="Calculation 9 2 8 3 8" xfId="5167"/>
    <cellStyle name="Calculation 9 2 8 3 8 2" xfId="5168"/>
    <cellStyle name="Calculation 9 2 8 3 9" xfId="5169"/>
    <cellStyle name="Calculation 9 2 8 3 9 2" xfId="5170"/>
    <cellStyle name="Calculation 9 2 8 4" xfId="5171"/>
    <cellStyle name="Calculation 9 2 8 4 10" xfId="5172"/>
    <cellStyle name="Calculation 9 2 8 4 10 2" xfId="5173"/>
    <cellStyle name="Calculation 9 2 8 4 11" xfId="5174"/>
    <cellStyle name="Calculation 9 2 8 4 11 2" xfId="5175"/>
    <cellStyle name="Calculation 9 2 8 4 12" xfId="5176"/>
    <cellStyle name="Calculation 9 2 8 4 12 2" xfId="5177"/>
    <cellStyle name="Calculation 9 2 8 4 13" xfId="5178"/>
    <cellStyle name="Calculation 9 2 8 4 13 2" xfId="5179"/>
    <cellStyle name="Calculation 9 2 8 4 14" xfId="5180"/>
    <cellStyle name="Calculation 9 2 8 4 14 2" xfId="5181"/>
    <cellStyle name="Calculation 9 2 8 4 15" xfId="5182"/>
    <cellStyle name="Calculation 9 2 8 4 15 2" xfId="5183"/>
    <cellStyle name="Calculation 9 2 8 4 16" xfId="5184"/>
    <cellStyle name="Calculation 9 2 8 4 2" xfId="5185"/>
    <cellStyle name="Calculation 9 2 8 4 2 2" xfId="5186"/>
    <cellStyle name="Calculation 9 2 8 4 3" xfId="5187"/>
    <cellStyle name="Calculation 9 2 8 4 3 2" xfId="5188"/>
    <cellStyle name="Calculation 9 2 8 4 4" xfId="5189"/>
    <cellStyle name="Calculation 9 2 8 4 4 2" xfId="5190"/>
    <cellStyle name="Calculation 9 2 8 4 5" xfId="5191"/>
    <cellStyle name="Calculation 9 2 8 4 5 2" xfId="5192"/>
    <cellStyle name="Calculation 9 2 8 4 6" xfId="5193"/>
    <cellStyle name="Calculation 9 2 8 4 6 2" xfId="5194"/>
    <cellStyle name="Calculation 9 2 8 4 7" xfId="5195"/>
    <cellStyle name="Calculation 9 2 8 4 7 2" xfId="5196"/>
    <cellStyle name="Calculation 9 2 8 4 8" xfId="5197"/>
    <cellStyle name="Calculation 9 2 8 4 8 2" xfId="5198"/>
    <cellStyle name="Calculation 9 2 8 4 9" xfId="5199"/>
    <cellStyle name="Calculation 9 2 8 4 9 2" xfId="5200"/>
    <cellStyle name="Calculation 9 2 8 5" xfId="5201"/>
    <cellStyle name="Calculation 9 2 8 5 10" xfId="5202"/>
    <cellStyle name="Calculation 9 2 8 5 10 2" xfId="5203"/>
    <cellStyle name="Calculation 9 2 8 5 11" xfId="5204"/>
    <cellStyle name="Calculation 9 2 8 5 11 2" xfId="5205"/>
    <cellStyle name="Calculation 9 2 8 5 12" xfId="5206"/>
    <cellStyle name="Calculation 9 2 8 5 12 2" xfId="5207"/>
    <cellStyle name="Calculation 9 2 8 5 13" xfId="5208"/>
    <cellStyle name="Calculation 9 2 8 5 13 2" xfId="5209"/>
    <cellStyle name="Calculation 9 2 8 5 14" xfId="5210"/>
    <cellStyle name="Calculation 9 2 8 5 2" xfId="5211"/>
    <cellStyle name="Calculation 9 2 8 5 2 2" xfId="5212"/>
    <cellStyle name="Calculation 9 2 8 5 3" xfId="5213"/>
    <cellStyle name="Calculation 9 2 8 5 3 2" xfId="5214"/>
    <cellStyle name="Calculation 9 2 8 5 4" xfId="5215"/>
    <cellStyle name="Calculation 9 2 8 5 4 2" xfId="5216"/>
    <cellStyle name="Calculation 9 2 8 5 5" xfId="5217"/>
    <cellStyle name="Calculation 9 2 8 5 5 2" xfId="5218"/>
    <cellStyle name="Calculation 9 2 8 5 6" xfId="5219"/>
    <cellStyle name="Calculation 9 2 8 5 6 2" xfId="5220"/>
    <cellStyle name="Calculation 9 2 8 5 7" xfId="5221"/>
    <cellStyle name="Calculation 9 2 8 5 7 2" xfId="5222"/>
    <cellStyle name="Calculation 9 2 8 5 8" xfId="5223"/>
    <cellStyle name="Calculation 9 2 8 5 8 2" xfId="5224"/>
    <cellStyle name="Calculation 9 2 8 5 9" xfId="5225"/>
    <cellStyle name="Calculation 9 2 8 5 9 2" xfId="5226"/>
    <cellStyle name="Calculation 9 2 8 6" xfId="5227"/>
    <cellStyle name="Calculation 9 2 8 6 2" xfId="5228"/>
    <cellStyle name="Calculation 9 2 8 7" xfId="5229"/>
    <cellStyle name="Calculation 9 2 8 7 2" xfId="5230"/>
    <cellStyle name="Calculation 9 2 8 8" xfId="5231"/>
    <cellStyle name="Calculation 9 2 8 8 2" xfId="5232"/>
    <cellStyle name="Calculation 9 2 8 9" xfId="5233"/>
    <cellStyle name="Calculation 9 2 8 9 2" xfId="5234"/>
    <cellStyle name="Calculation 9 2 9" xfId="5235"/>
    <cellStyle name="Calculation 9 2 9 10" xfId="5236"/>
    <cellStyle name="Calculation 9 2 9 10 2" xfId="5237"/>
    <cellStyle name="Calculation 9 2 9 11" xfId="5238"/>
    <cellStyle name="Calculation 9 2 9 11 2" xfId="5239"/>
    <cellStyle name="Calculation 9 2 9 12" xfId="5240"/>
    <cellStyle name="Calculation 9 2 9 12 2" xfId="5241"/>
    <cellStyle name="Calculation 9 2 9 13" xfId="5242"/>
    <cellStyle name="Calculation 9 2 9 13 2" xfId="5243"/>
    <cellStyle name="Calculation 9 2 9 14" xfId="5244"/>
    <cellStyle name="Calculation 9 2 9 14 2" xfId="5245"/>
    <cellStyle name="Calculation 9 2 9 15" xfId="5246"/>
    <cellStyle name="Calculation 9 2 9 15 2" xfId="5247"/>
    <cellStyle name="Calculation 9 2 9 16" xfId="5248"/>
    <cellStyle name="Calculation 9 2 9 16 2" xfId="5249"/>
    <cellStyle name="Calculation 9 2 9 17" xfId="5250"/>
    <cellStyle name="Calculation 9 2 9 17 2" xfId="5251"/>
    <cellStyle name="Calculation 9 2 9 18" xfId="5252"/>
    <cellStyle name="Calculation 9 2 9 2" xfId="5253"/>
    <cellStyle name="Calculation 9 2 9 2 2" xfId="5254"/>
    <cellStyle name="Calculation 9 2 9 3" xfId="5255"/>
    <cellStyle name="Calculation 9 2 9 3 2" xfId="5256"/>
    <cellStyle name="Calculation 9 2 9 4" xfId="5257"/>
    <cellStyle name="Calculation 9 2 9 4 2" xfId="5258"/>
    <cellStyle name="Calculation 9 2 9 5" xfId="5259"/>
    <cellStyle name="Calculation 9 2 9 5 2" xfId="5260"/>
    <cellStyle name="Calculation 9 2 9 6" xfId="5261"/>
    <cellStyle name="Calculation 9 2 9 6 2" xfId="5262"/>
    <cellStyle name="Calculation 9 2 9 7" xfId="5263"/>
    <cellStyle name="Calculation 9 2 9 7 2" xfId="5264"/>
    <cellStyle name="Calculation 9 2 9 8" xfId="5265"/>
    <cellStyle name="Calculation 9 2 9 8 2" xfId="5266"/>
    <cellStyle name="Calculation 9 2 9 9" xfId="5267"/>
    <cellStyle name="Calculation 9 2 9 9 2" xfId="5268"/>
    <cellStyle name="Calculation 9 20" xfId="5269"/>
    <cellStyle name="Calculation 9 20 2" xfId="5270"/>
    <cellStyle name="Calculation 9 21" xfId="5271"/>
    <cellStyle name="Calculation 9 21 2" xfId="5272"/>
    <cellStyle name="Calculation 9 22" xfId="5273"/>
    <cellStyle name="Calculation 9 22 2" xfId="5274"/>
    <cellStyle name="Calculation 9 23" xfId="5275"/>
    <cellStyle name="Calculation 9 23 2" xfId="5276"/>
    <cellStyle name="Calculation 9 24" xfId="5277"/>
    <cellStyle name="Calculation 9 24 2" xfId="5278"/>
    <cellStyle name="Calculation 9 25" xfId="5279"/>
    <cellStyle name="Calculation 9 25 2" xfId="5280"/>
    <cellStyle name="Calculation 9 26" xfId="5281"/>
    <cellStyle name="Calculation 9 26 2" xfId="5282"/>
    <cellStyle name="Calculation 9 27" xfId="5283"/>
    <cellStyle name="Calculation 9 27 2" xfId="5284"/>
    <cellStyle name="Calculation 9 28" xfId="5285"/>
    <cellStyle name="Calculation 9 3" xfId="5286"/>
    <cellStyle name="Calculation 9 3 10" xfId="5287"/>
    <cellStyle name="Calculation 9 3 10 2" xfId="5288"/>
    <cellStyle name="Calculation 9 3 11" xfId="5289"/>
    <cellStyle name="Calculation 9 3 11 2" xfId="5290"/>
    <cellStyle name="Calculation 9 3 12" xfId="5291"/>
    <cellStyle name="Calculation 9 3 12 2" xfId="5292"/>
    <cellStyle name="Calculation 9 3 13" xfId="5293"/>
    <cellStyle name="Calculation 9 3 13 2" xfId="5294"/>
    <cellStyle name="Calculation 9 3 14" xfId="5295"/>
    <cellStyle name="Calculation 9 3 14 2" xfId="5296"/>
    <cellStyle name="Calculation 9 3 15" xfId="5297"/>
    <cellStyle name="Calculation 9 3 15 2" xfId="5298"/>
    <cellStyle name="Calculation 9 3 16" xfId="5299"/>
    <cellStyle name="Calculation 9 3 16 2" xfId="5300"/>
    <cellStyle name="Calculation 9 3 17" xfId="5301"/>
    <cellStyle name="Calculation 9 3 17 2" xfId="5302"/>
    <cellStyle name="Calculation 9 3 18" xfId="5303"/>
    <cellStyle name="Calculation 9 3 18 2" xfId="5304"/>
    <cellStyle name="Calculation 9 3 19" xfId="5305"/>
    <cellStyle name="Calculation 9 3 19 2" xfId="5306"/>
    <cellStyle name="Calculation 9 3 2" xfId="5307"/>
    <cellStyle name="Calculation 9 3 2 10" xfId="5308"/>
    <cellStyle name="Calculation 9 3 2 10 2" xfId="5309"/>
    <cellStyle name="Calculation 9 3 2 11" xfId="5310"/>
    <cellStyle name="Calculation 9 3 2 11 2" xfId="5311"/>
    <cellStyle name="Calculation 9 3 2 12" xfId="5312"/>
    <cellStyle name="Calculation 9 3 2 12 2" xfId="5313"/>
    <cellStyle name="Calculation 9 3 2 13" xfId="5314"/>
    <cellStyle name="Calculation 9 3 2 13 2" xfId="5315"/>
    <cellStyle name="Calculation 9 3 2 14" xfId="5316"/>
    <cellStyle name="Calculation 9 3 2 14 2" xfId="5317"/>
    <cellStyle name="Calculation 9 3 2 15" xfId="5318"/>
    <cellStyle name="Calculation 9 3 2 15 2" xfId="5319"/>
    <cellStyle name="Calculation 9 3 2 16" xfId="5320"/>
    <cellStyle name="Calculation 9 3 2 16 2" xfId="5321"/>
    <cellStyle name="Calculation 9 3 2 17" xfId="5322"/>
    <cellStyle name="Calculation 9 3 2 17 2" xfId="5323"/>
    <cellStyle name="Calculation 9 3 2 18" xfId="5324"/>
    <cellStyle name="Calculation 9 3 2 18 2" xfId="5325"/>
    <cellStyle name="Calculation 9 3 2 19" xfId="5326"/>
    <cellStyle name="Calculation 9 3 2 2" xfId="5327"/>
    <cellStyle name="Calculation 9 3 2 2 2" xfId="5328"/>
    <cellStyle name="Calculation 9 3 2 3" xfId="5329"/>
    <cellStyle name="Calculation 9 3 2 3 2" xfId="5330"/>
    <cellStyle name="Calculation 9 3 2 4" xfId="5331"/>
    <cellStyle name="Calculation 9 3 2 4 2" xfId="5332"/>
    <cellStyle name="Calculation 9 3 2 5" xfId="5333"/>
    <cellStyle name="Calculation 9 3 2 5 2" xfId="5334"/>
    <cellStyle name="Calculation 9 3 2 6" xfId="5335"/>
    <cellStyle name="Calculation 9 3 2 6 2" xfId="5336"/>
    <cellStyle name="Calculation 9 3 2 7" xfId="5337"/>
    <cellStyle name="Calculation 9 3 2 7 2" xfId="5338"/>
    <cellStyle name="Calculation 9 3 2 8" xfId="5339"/>
    <cellStyle name="Calculation 9 3 2 8 2" xfId="5340"/>
    <cellStyle name="Calculation 9 3 2 9" xfId="5341"/>
    <cellStyle name="Calculation 9 3 2 9 2" xfId="5342"/>
    <cellStyle name="Calculation 9 3 20" xfId="5343"/>
    <cellStyle name="Calculation 9 3 3" xfId="5344"/>
    <cellStyle name="Calculation 9 3 3 10" xfId="5345"/>
    <cellStyle name="Calculation 9 3 3 10 2" xfId="5346"/>
    <cellStyle name="Calculation 9 3 3 11" xfId="5347"/>
    <cellStyle name="Calculation 9 3 3 11 2" xfId="5348"/>
    <cellStyle name="Calculation 9 3 3 12" xfId="5349"/>
    <cellStyle name="Calculation 9 3 3 12 2" xfId="5350"/>
    <cellStyle name="Calculation 9 3 3 13" xfId="5351"/>
    <cellStyle name="Calculation 9 3 3 13 2" xfId="5352"/>
    <cellStyle name="Calculation 9 3 3 14" xfId="5353"/>
    <cellStyle name="Calculation 9 3 3 14 2" xfId="5354"/>
    <cellStyle name="Calculation 9 3 3 15" xfId="5355"/>
    <cellStyle name="Calculation 9 3 3 15 2" xfId="5356"/>
    <cellStyle name="Calculation 9 3 3 16" xfId="5357"/>
    <cellStyle name="Calculation 9 3 3 16 2" xfId="5358"/>
    <cellStyle name="Calculation 9 3 3 17" xfId="5359"/>
    <cellStyle name="Calculation 9 3 3 17 2" xfId="5360"/>
    <cellStyle name="Calculation 9 3 3 18" xfId="5361"/>
    <cellStyle name="Calculation 9 3 3 18 2" xfId="5362"/>
    <cellStyle name="Calculation 9 3 3 19" xfId="5363"/>
    <cellStyle name="Calculation 9 3 3 2" xfId="5364"/>
    <cellStyle name="Calculation 9 3 3 2 2" xfId="5365"/>
    <cellStyle name="Calculation 9 3 3 3" xfId="5366"/>
    <cellStyle name="Calculation 9 3 3 3 2" xfId="5367"/>
    <cellStyle name="Calculation 9 3 3 4" xfId="5368"/>
    <cellStyle name="Calculation 9 3 3 4 2" xfId="5369"/>
    <cellStyle name="Calculation 9 3 3 5" xfId="5370"/>
    <cellStyle name="Calculation 9 3 3 5 2" xfId="5371"/>
    <cellStyle name="Calculation 9 3 3 6" xfId="5372"/>
    <cellStyle name="Calculation 9 3 3 6 2" xfId="5373"/>
    <cellStyle name="Calculation 9 3 3 7" xfId="5374"/>
    <cellStyle name="Calculation 9 3 3 7 2" xfId="5375"/>
    <cellStyle name="Calculation 9 3 3 8" xfId="5376"/>
    <cellStyle name="Calculation 9 3 3 8 2" xfId="5377"/>
    <cellStyle name="Calculation 9 3 3 9" xfId="5378"/>
    <cellStyle name="Calculation 9 3 3 9 2" xfId="5379"/>
    <cellStyle name="Calculation 9 3 4" xfId="5380"/>
    <cellStyle name="Calculation 9 3 4 10" xfId="5381"/>
    <cellStyle name="Calculation 9 3 4 10 2" xfId="5382"/>
    <cellStyle name="Calculation 9 3 4 11" xfId="5383"/>
    <cellStyle name="Calculation 9 3 4 11 2" xfId="5384"/>
    <cellStyle name="Calculation 9 3 4 12" xfId="5385"/>
    <cellStyle name="Calculation 9 3 4 12 2" xfId="5386"/>
    <cellStyle name="Calculation 9 3 4 13" xfId="5387"/>
    <cellStyle name="Calculation 9 3 4 13 2" xfId="5388"/>
    <cellStyle name="Calculation 9 3 4 14" xfId="5389"/>
    <cellStyle name="Calculation 9 3 4 14 2" xfId="5390"/>
    <cellStyle name="Calculation 9 3 4 15" xfId="5391"/>
    <cellStyle name="Calculation 9 3 4 15 2" xfId="5392"/>
    <cellStyle name="Calculation 9 3 4 16" xfId="5393"/>
    <cellStyle name="Calculation 9 3 4 2" xfId="5394"/>
    <cellStyle name="Calculation 9 3 4 2 2" xfId="5395"/>
    <cellStyle name="Calculation 9 3 4 3" xfId="5396"/>
    <cellStyle name="Calculation 9 3 4 3 2" xfId="5397"/>
    <cellStyle name="Calculation 9 3 4 4" xfId="5398"/>
    <cellStyle name="Calculation 9 3 4 4 2" xfId="5399"/>
    <cellStyle name="Calculation 9 3 4 5" xfId="5400"/>
    <cellStyle name="Calculation 9 3 4 5 2" xfId="5401"/>
    <cellStyle name="Calculation 9 3 4 6" xfId="5402"/>
    <cellStyle name="Calculation 9 3 4 6 2" xfId="5403"/>
    <cellStyle name="Calculation 9 3 4 7" xfId="5404"/>
    <cellStyle name="Calculation 9 3 4 7 2" xfId="5405"/>
    <cellStyle name="Calculation 9 3 4 8" xfId="5406"/>
    <cellStyle name="Calculation 9 3 4 8 2" xfId="5407"/>
    <cellStyle name="Calculation 9 3 4 9" xfId="5408"/>
    <cellStyle name="Calculation 9 3 4 9 2" xfId="5409"/>
    <cellStyle name="Calculation 9 3 5" xfId="5410"/>
    <cellStyle name="Calculation 9 3 5 10" xfId="5411"/>
    <cellStyle name="Calculation 9 3 5 10 2" xfId="5412"/>
    <cellStyle name="Calculation 9 3 5 11" xfId="5413"/>
    <cellStyle name="Calculation 9 3 5 11 2" xfId="5414"/>
    <cellStyle name="Calculation 9 3 5 12" xfId="5415"/>
    <cellStyle name="Calculation 9 3 5 12 2" xfId="5416"/>
    <cellStyle name="Calculation 9 3 5 13" xfId="5417"/>
    <cellStyle name="Calculation 9 3 5 13 2" xfId="5418"/>
    <cellStyle name="Calculation 9 3 5 14" xfId="5419"/>
    <cellStyle name="Calculation 9 3 5 14 2" xfId="5420"/>
    <cellStyle name="Calculation 9 3 5 15" xfId="5421"/>
    <cellStyle name="Calculation 9 3 5 15 2" xfId="5422"/>
    <cellStyle name="Calculation 9 3 5 16" xfId="5423"/>
    <cellStyle name="Calculation 9 3 5 2" xfId="5424"/>
    <cellStyle name="Calculation 9 3 5 2 2" xfId="5425"/>
    <cellStyle name="Calculation 9 3 5 3" xfId="5426"/>
    <cellStyle name="Calculation 9 3 5 3 2" xfId="5427"/>
    <cellStyle name="Calculation 9 3 5 4" xfId="5428"/>
    <cellStyle name="Calculation 9 3 5 4 2" xfId="5429"/>
    <cellStyle name="Calculation 9 3 5 5" xfId="5430"/>
    <cellStyle name="Calculation 9 3 5 5 2" xfId="5431"/>
    <cellStyle name="Calculation 9 3 5 6" xfId="5432"/>
    <cellStyle name="Calculation 9 3 5 6 2" xfId="5433"/>
    <cellStyle name="Calculation 9 3 5 7" xfId="5434"/>
    <cellStyle name="Calculation 9 3 5 7 2" xfId="5435"/>
    <cellStyle name="Calculation 9 3 5 8" xfId="5436"/>
    <cellStyle name="Calculation 9 3 5 8 2" xfId="5437"/>
    <cellStyle name="Calculation 9 3 5 9" xfId="5438"/>
    <cellStyle name="Calculation 9 3 5 9 2" xfId="5439"/>
    <cellStyle name="Calculation 9 3 6" xfId="5440"/>
    <cellStyle name="Calculation 9 3 6 10" xfId="5441"/>
    <cellStyle name="Calculation 9 3 6 10 2" xfId="5442"/>
    <cellStyle name="Calculation 9 3 6 11" xfId="5443"/>
    <cellStyle name="Calculation 9 3 6 11 2" xfId="5444"/>
    <cellStyle name="Calculation 9 3 6 12" xfId="5445"/>
    <cellStyle name="Calculation 9 3 6 12 2" xfId="5446"/>
    <cellStyle name="Calculation 9 3 6 13" xfId="5447"/>
    <cellStyle name="Calculation 9 3 6 13 2" xfId="5448"/>
    <cellStyle name="Calculation 9 3 6 14" xfId="5449"/>
    <cellStyle name="Calculation 9 3 6 14 2" xfId="5450"/>
    <cellStyle name="Calculation 9 3 6 15" xfId="5451"/>
    <cellStyle name="Calculation 9 3 6 2" xfId="5452"/>
    <cellStyle name="Calculation 9 3 6 2 2" xfId="5453"/>
    <cellStyle name="Calculation 9 3 6 3" xfId="5454"/>
    <cellStyle name="Calculation 9 3 6 3 2" xfId="5455"/>
    <cellStyle name="Calculation 9 3 6 4" xfId="5456"/>
    <cellStyle name="Calculation 9 3 6 4 2" xfId="5457"/>
    <cellStyle name="Calculation 9 3 6 5" xfId="5458"/>
    <cellStyle name="Calculation 9 3 6 5 2" xfId="5459"/>
    <cellStyle name="Calculation 9 3 6 6" xfId="5460"/>
    <cellStyle name="Calculation 9 3 6 6 2" xfId="5461"/>
    <cellStyle name="Calculation 9 3 6 7" xfId="5462"/>
    <cellStyle name="Calculation 9 3 6 7 2" xfId="5463"/>
    <cellStyle name="Calculation 9 3 6 8" xfId="5464"/>
    <cellStyle name="Calculation 9 3 6 8 2" xfId="5465"/>
    <cellStyle name="Calculation 9 3 6 9" xfId="5466"/>
    <cellStyle name="Calculation 9 3 6 9 2" xfId="5467"/>
    <cellStyle name="Calculation 9 3 7" xfId="5468"/>
    <cellStyle name="Calculation 9 3 7 2" xfId="5469"/>
    <cellStyle name="Calculation 9 3 8" xfId="5470"/>
    <cellStyle name="Calculation 9 3 8 2" xfId="5471"/>
    <cellStyle name="Calculation 9 3 9" xfId="5472"/>
    <cellStyle name="Calculation 9 3 9 2" xfId="5473"/>
    <cellStyle name="Calculation 9 4" xfId="5474"/>
    <cellStyle name="Calculation 9 4 10" xfId="5475"/>
    <cellStyle name="Calculation 9 4 10 2" xfId="5476"/>
    <cellStyle name="Calculation 9 4 11" xfId="5477"/>
    <cellStyle name="Calculation 9 4 11 2" xfId="5478"/>
    <cellStyle name="Calculation 9 4 12" xfId="5479"/>
    <cellStyle name="Calculation 9 4 12 2" xfId="5480"/>
    <cellStyle name="Calculation 9 4 13" xfId="5481"/>
    <cellStyle name="Calculation 9 4 13 2" xfId="5482"/>
    <cellStyle name="Calculation 9 4 14" xfId="5483"/>
    <cellStyle name="Calculation 9 4 14 2" xfId="5484"/>
    <cellStyle name="Calculation 9 4 15" xfId="5485"/>
    <cellStyle name="Calculation 9 4 15 2" xfId="5486"/>
    <cellStyle name="Calculation 9 4 16" xfId="5487"/>
    <cellStyle name="Calculation 9 4 16 2" xfId="5488"/>
    <cellStyle name="Calculation 9 4 17" xfId="5489"/>
    <cellStyle name="Calculation 9 4 17 2" xfId="5490"/>
    <cellStyle name="Calculation 9 4 18" xfId="5491"/>
    <cellStyle name="Calculation 9 4 18 2" xfId="5492"/>
    <cellStyle name="Calculation 9 4 19" xfId="5493"/>
    <cellStyle name="Calculation 9 4 19 2" xfId="5494"/>
    <cellStyle name="Calculation 9 4 2" xfId="5495"/>
    <cellStyle name="Calculation 9 4 2 10" xfId="5496"/>
    <cellStyle name="Calculation 9 4 2 10 2" xfId="5497"/>
    <cellStyle name="Calculation 9 4 2 11" xfId="5498"/>
    <cellStyle name="Calculation 9 4 2 11 2" xfId="5499"/>
    <cellStyle name="Calculation 9 4 2 12" xfId="5500"/>
    <cellStyle name="Calculation 9 4 2 12 2" xfId="5501"/>
    <cellStyle name="Calculation 9 4 2 13" xfId="5502"/>
    <cellStyle name="Calculation 9 4 2 13 2" xfId="5503"/>
    <cellStyle name="Calculation 9 4 2 14" xfId="5504"/>
    <cellStyle name="Calculation 9 4 2 14 2" xfId="5505"/>
    <cellStyle name="Calculation 9 4 2 15" xfId="5506"/>
    <cellStyle name="Calculation 9 4 2 15 2" xfId="5507"/>
    <cellStyle name="Calculation 9 4 2 16" xfId="5508"/>
    <cellStyle name="Calculation 9 4 2 16 2" xfId="5509"/>
    <cellStyle name="Calculation 9 4 2 17" xfId="5510"/>
    <cellStyle name="Calculation 9 4 2 17 2" xfId="5511"/>
    <cellStyle name="Calculation 9 4 2 18" xfId="5512"/>
    <cellStyle name="Calculation 9 4 2 18 2" xfId="5513"/>
    <cellStyle name="Calculation 9 4 2 19" xfId="5514"/>
    <cellStyle name="Calculation 9 4 2 2" xfId="5515"/>
    <cellStyle name="Calculation 9 4 2 2 2" xfId="5516"/>
    <cellStyle name="Calculation 9 4 2 3" xfId="5517"/>
    <cellStyle name="Calculation 9 4 2 3 2" xfId="5518"/>
    <cellStyle name="Calculation 9 4 2 4" xfId="5519"/>
    <cellStyle name="Calculation 9 4 2 4 2" xfId="5520"/>
    <cellStyle name="Calculation 9 4 2 5" xfId="5521"/>
    <cellStyle name="Calculation 9 4 2 5 2" xfId="5522"/>
    <cellStyle name="Calculation 9 4 2 6" xfId="5523"/>
    <cellStyle name="Calculation 9 4 2 6 2" xfId="5524"/>
    <cellStyle name="Calculation 9 4 2 7" xfId="5525"/>
    <cellStyle name="Calculation 9 4 2 7 2" xfId="5526"/>
    <cellStyle name="Calculation 9 4 2 8" xfId="5527"/>
    <cellStyle name="Calculation 9 4 2 8 2" xfId="5528"/>
    <cellStyle name="Calculation 9 4 2 9" xfId="5529"/>
    <cellStyle name="Calculation 9 4 2 9 2" xfId="5530"/>
    <cellStyle name="Calculation 9 4 20" xfId="5531"/>
    <cellStyle name="Calculation 9 4 3" xfId="5532"/>
    <cellStyle name="Calculation 9 4 3 10" xfId="5533"/>
    <cellStyle name="Calculation 9 4 3 10 2" xfId="5534"/>
    <cellStyle name="Calculation 9 4 3 11" xfId="5535"/>
    <cellStyle name="Calculation 9 4 3 11 2" xfId="5536"/>
    <cellStyle name="Calculation 9 4 3 12" xfId="5537"/>
    <cellStyle name="Calculation 9 4 3 12 2" xfId="5538"/>
    <cellStyle name="Calculation 9 4 3 13" xfId="5539"/>
    <cellStyle name="Calculation 9 4 3 13 2" xfId="5540"/>
    <cellStyle name="Calculation 9 4 3 14" xfId="5541"/>
    <cellStyle name="Calculation 9 4 3 14 2" xfId="5542"/>
    <cellStyle name="Calculation 9 4 3 15" xfId="5543"/>
    <cellStyle name="Calculation 9 4 3 15 2" xfId="5544"/>
    <cellStyle name="Calculation 9 4 3 16" xfId="5545"/>
    <cellStyle name="Calculation 9 4 3 16 2" xfId="5546"/>
    <cellStyle name="Calculation 9 4 3 17" xfId="5547"/>
    <cellStyle name="Calculation 9 4 3 17 2" xfId="5548"/>
    <cellStyle name="Calculation 9 4 3 18" xfId="5549"/>
    <cellStyle name="Calculation 9 4 3 18 2" xfId="5550"/>
    <cellStyle name="Calculation 9 4 3 19" xfId="5551"/>
    <cellStyle name="Calculation 9 4 3 2" xfId="5552"/>
    <cellStyle name="Calculation 9 4 3 2 2" xfId="5553"/>
    <cellStyle name="Calculation 9 4 3 3" xfId="5554"/>
    <cellStyle name="Calculation 9 4 3 3 2" xfId="5555"/>
    <cellStyle name="Calculation 9 4 3 4" xfId="5556"/>
    <cellStyle name="Calculation 9 4 3 4 2" xfId="5557"/>
    <cellStyle name="Calculation 9 4 3 5" xfId="5558"/>
    <cellStyle name="Calculation 9 4 3 5 2" xfId="5559"/>
    <cellStyle name="Calculation 9 4 3 6" xfId="5560"/>
    <cellStyle name="Calculation 9 4 3 6 2" xfId="5561"/>
    <cellStyle name="Calculation 9 4 3 7" xfId="5562"/>
    <cellStyle name="Calculation 9 4 3 7 2" xfId="5563"/>
    <cellStyle name="Calculation 9 4 3 8" xfId="5564"/>
    <cellStyle name="Calculation 9 4 3 8 2" xfId="5565"/>
    <cellStyle name="Calculation 9 4 3 9" xfId="5566"/>
    <cellStyle name="Calculation 9 4 3 9 2" xfId="5567"/>
    <cellStyle name="Calculation 9 4 4" xfId="5568"/>
    <cellStyle name="Calculation 9 4 4 10" xfId="5569"/>
    <cellStyle name="Calculation 9 4 4 10 2" xfId="5570"/>
    <cellStyle name="Calculation 9 4 4 11" xfId="5571"/>
    <cellStyle name="Calculation 9 4 4 11 2" xfId="5572"/>
    <cellStyle name="Calculation 9 4 4 12" xfId="5573"/>
    <cellStyle name="Calculation 9 4 4 12 2" xfId="5574"/>
    <cellStyle name="Calculation 9 4 4 13" xfId="5575"/>
    <cellStyle name="Calculation 9 4 4 13 2" xfId="5576"/>
    <cellStyle name="Calculation 9 4 4 14" xfId="5577"/>
    <cellStyle name="Calculation 9 4 4 14 2" xfId="5578"/>
    <cellStyle name="Calculation 9 4 4 15" xfId="5579"/>
    <cellStyle name="Calculation 9 4 4 15 2" xfId="5580"/>
    <cellStyle name="Calculation 9 4 4 16" xfId="5581"/>
    <cellStyle name="Calculation 9 4 4 2" xfId="5582"/>
    <cellStyle name="Calculation 9 4 4 2 2" xfId="5583"/>
    <cellStyle name="Calculation 9 4 4 3" xfId="5584"/>
    <cellStyle name="Calculation 9 4 4 3 2" xfId="5585"/>
    <cellStyle name="Calculation 9 4 4 4" xfId="5586"/>
    <cellStyle name="Calculation 9 4 4 4 2" xfId="5587"/>
    <cellStyle name="Calculation 9 4 4 5" xfId="5588"/>
    <cellStyle name="Calculation 9 4 4 5 2" xfId="5589"/>
    <cellStyle name="Calculation 9 4 4 6" xfId="5590"/>
    <cellStyle name="Calculation 9 4 4 6 2" xfId="5591"/>
    <cellStyle name="Calculation 9 4 4 7" xfId="5592"/>
    <cellStyle name="Calculation 9 4 4 7 2" xfId="5593"/>
    <cellStyle name="Calculation 9 4 4 8" xfId="5594"/>
    <cellStyle name="Calculation 9 4 4 8 2" xfId="5595"/>
    <cellStyle name="Calculation 9 4 4 9" xfId="5596"/>
    <cellStyle name="Calculation 9 4 4 9 2" xfId="5597"/>
    <cellStyle name="Calculation 9 4 5" xfId="5598"/>
    <cellStyle name="Calculation 9 4 5 10" xfId="5599"/>
    <cellStyle name="Calculation 9 4 5 10 2" xfId="5600"/>
    <cellStyle name="Calculation 9 4 5 11" xfId="5601"/>
    <cellStyle name="Calculation 9 4 5 11 2" xfId="5602"/>
    <cellStyle name="Calculation 9 4 5 12" xfId="5603"/>
    <cellStyle name="Calculation 9 4 5 12 2" xfId="5604"/>
    <cellStyle name="Calculation 9 4 5 13" xfId="5605"/>
    <cellStyle name="Calculation 9 4 5 13 2" xfId="5606"/>
    <cellStyle name="Calculation 9 4 5 14" xfId="5607"/>
    <cellStyle name="Calculation 9 4 5 14 2" xfId="5608"/>
    <cellStyle name="Calculation 9 4 5 15" xfId="5609"/>
    <cellStyle name="Calculation 9 4 5 15 2" xfId="5610"/>
    <cellStyle name="Calculation 9 4 5 16" xfId="5611"/>
    <cellStyle name="Calculation 9 4 5 2" xfId="5612"/>
    <cellStyle name="Calculation 9 4 5 2 2" xfId="5613"/>
    <cellStyle name="Calculation 9 4 5 3" xfId="5614"/>
    <cellStyle name="Calculation 9 4 5 3 2" xfId="5615"/>
    <cellStyle name="Calculation 9 4 5 4" xfId="5616"/>
    <cellStyle name="Calculation 9 4 5 4 2" xfId="5617"/>
    <cellStyle name="Calculation 9 4 5 5" xfId="5618"/>
    <cellStyle name="Calculation 9 4 5 5 2" xfId="5619"/>
    <cellStyle name="Calculation 9 4 5 6" xfId="5620"/>
    <cellStyle name="Calculation 9 4 5 6 2" xfId="5621"/>
    <cellStyle name="Calculation 9 4 5 7" xfId="5622"/>
    <cellStyle name="Calculation 9 4 5 7 2" xfId="5623"/>
    <cellStyle name="Calculation 9 4 5 8" xfId="5624"/>
    <cellStyle name="Calculation 9 4 5 8 2" xfId="5625"/>
    <cellStyle name="Calculation 9 4 5 9" xfId="5626"/>
    <cellStyle name="Calculation 9 4 5 9 2" xfId="5627"/>
    <cellStyle name="Calculation 9 4 6" xfId="5628"/>
    <cellStyle name="Calculation 9 4 6 10" xfId="5629"/>
    <cellStyle name="Calculation 9 4 6 10 2" xfId="5630"/>
    <cellStyle name="Calculation 9 4 6 11" xfId="5631"/>
    <cellStyle name="Calculation 9 4 6 11 2" xfId="5632"/>
    <cellStyle name="Calculation 9 4 6 12" xfId="5633"/>
    <cellStyle name="Calculation 9 4 6 12 2" xfId="5634"/>
    <cellStyle name="Calculation 9 4 6 13" xfId="5635"/>
    <cellStyle name="Calculation 9 4 6 13 2" xfId="5636"/>
    <cellStyle name="Calculation 9 4 6 14" xfId="5637"/>
    <cellStyle name="Calculation 9 4 6 14 2" xfId="5638"/>
    <cellStyle name="Calculation 9 4 6 15" xfId="5639"/>
    <cellStyle name="Calculation 9 4 6 2" xfId="5640"/>
    <cellStyle name="Calculation 9 4 6 2 2" xfId="5641"/>
    <cellStyle name="Calculation 9 4 6 3" xfId="5642"/>
    <cellStyle name="Calculation 9 4 6 3 2" xfId="5643"/>
    <cellStyle name="Calculation 9 4 6 4" xfId="5644"/>
    <cellStyle name="Calculation 9 4 6 4 2" xfId="5645"/>
    <cellStyle name="Calculation 9 4 6 5" xfId="5646"/>
    <cellStyle name="Calculation 9 4 6 5 2" xfId="5647"/>
    <cellStyle name="Calculation 9 4 6 6" xfId="5648"/>
    <cellStyle name="Calculation 9 4 6 6 2" xfId="5649"/>
    <cellStyle name="Calculation 9 4 6 7" xfId="5650"/>
    <cellStyle name="Calculation 9 4 6 7 2" xfId="5651"/>
    <cellStyle name="Calculation 9 4 6 8" xfId="5652"/>
    <cellStyle name="Calculation 9 4 6 8 2" xfId="5653"/>
    <cellStyle name="Calculation 9 4 6 9" xfId="5654"/>
    <cellStyle name="Calculation 9 4 6 9 2" xfId="5655"/>
    <cellStyle name="Calculation 9 4 7" xfId="5656"/>
    <cellStyle name="Calculation 9 4 7 2" xfId="5657"/>
    <cellStyle name="Calculation 9 4 8" xfId="5658"/>
    <cellStyle name="Calculation 9 4 8 2" xfId="5659"/>
    <cellStyle name="Calculation 9 4 9" xfId="5660"/>
    <cellStyle name="Calculation 9 4 9 2" xfId="5661"/>
    <cellStyle name="Calculation 9 5" xfId="5662"/>
    <cellStyle name="Calculation 9 5 10" xfId="5663"/>
    <cellStyle name="Calculation 9 5 10 2" xfId="5664"/>
    <cellStyle name="Calculation 9 5 11" xfId="5665"/>
    <cellStyle name="Calculation 9 5 11 2" xfId="5666"/>
    <cellStyle name="Calculation 9 5 12" xfId="5667"/>
    <cellStyle name="Calculation 9 5 12 2" xfId="5668"/>
    <cellStyle name="Calculation 9 5 13" xfId="5669"/>
    <cellStyle name="Calculation 9 5 13 2" xfId="5670"/>
    <cellStyle name="Calculation 9 5 14" xfId="5671"/>
    <cellStyle name="Calculation 9 5 14 2" xfId="5672"/>
    <cellStyle name="Calculation 9 5 15" xfId="5673"/>
    <cellStyle name="Calculation 9 5 15 2" xfId="5674"/>
    <cellStyle name="Calculation 9 5 16" xfId="5675"/>
    <cellStyle name="Calculation 9 5 16 2" xfId="5676"/>
    <cellStyle name="Calculation 9 5 17" xfId="5677"/>
    <cellStyle name="Calculation 9 5 17 2" xfId="5678"/>
    <cellStyle name="Calculation 9 5 18" xfId="5679"/>
    <cellStyle name="Calculation 9 5 18 2" xfId="5680"/>
    <cellStyle name="Calculation 9 5 19" xfId="5681"/>
    <cellStyle name="Calculation 9 5 19 2" xfId="5682"/>
    <cellStyle name="Calculation 9 5 2" xfId="5683"/>
    <cellStyle name="Calculation 9 5 2 10" xfId="5684"/>
    <cellStyle name="Calculation 9 5 2 10 2" xfId="5685"/>
    <cellStyle name="Calculation 9 5 2 11" xfId="5686"/>
    <cellStyle name="Calculation 9 5 2 11 2" xfId="5687"/>
    <cellStyle name="Calculation 9 5 2 12" xfId="5688"/>
    <cellStyle name="Calculation 9 5 2 12 2" xfId="5689"/>
    <cellStyle name="Calculation 9 5 2 13" xfId="5690"/>
    <cellStyle name="Calculation 9 5 2 13 2" xfId="5691"/>
    <cellStyle name="Calculation 9 5 2 14" xfId="5692"/>
    <cellStyle name="Calculation 9 5 2 14 2" xfId="5693"/>
    <cellStyle name="Calculation 9 5 2 15" xfId="5694"/>
    <cellStyle name="Calculation 9 5 2 15 2" xfId="5695"/>
    <cellStyle name="Calculation 9 5 2 16" xfId="5696"/>
    <cellStyle name="Calculation 9 5 2 16 2" xfId="5697"/>
    <cellStyle name="Calculation 9 5 2 17" xfId="5698"/>
    <cellStyle name="Calculation 9 5 2 17 2" xfId="5699"/>
    <cellStyle name="Calculation 9 5 2 18" xfId="5700"/>
    <cellStyle name="Calculation 9 5 2 18 2" xfId="5701"/>
    <cellStyle name="Calculation 9 5 2 19" xfId="5702"/>
    <cellStyle name="Calculation 9 5 2 2" xfId="5703"/>
    <cellStyle name="Calculation 9 5 2 2 2" xfId="5704"/>
    <cellStyle name="Calculation 9 5 2 3" xfId="5705"/>
    <cellStyle name="Calculation 9 5 2 3 2" xfId="5706"/>
    <cellStyle name="Calculation 9 5 2 4" xfId="5707"/>
    <cellStyle name="Calculation 9 5 2 4 2" xfId="5708"/>
    <cellStyle name="Calculation 9 5 2 5" xfId="5709"/>
    <cellStyle name="Calculation 9 5 2 5 2" xfId="5710"/>
    <cellStyle name="Calculation 9 5 2 6" xfId="5711"/>
    <cellStyle name="Calculation 9 5 2 6 2" xfId="5712"/>
    <cellStyle name="Calculation 9 5 2 7" xfId="5713"/>
    <cellStyle name="Calculation 9 5 2 7 2" xfId="5714"/>
    <cellStyle name="Calculation 9 5 2 8" xfId="5715"/>
    <cellStyle name="Calculation 9 5 2 8 2" xfId="5716"/>
    <cellStyle name="Calculation 9 5 2 9" xfId="5717"/>
    <cellStyle name="Calculation 9 5 2 9 2" xfId="5718"/>
    <cellStyle name="Calculation 9 5 20" xfId="5719"/>
    <cellStyle name="Calculation 9 5 3" xfId="5720"/>
    <cellStyle name="Calculation 9 5 3 10" xfId="5721"/>
    <cellStyle name="Calculation 9 5 3 10 2" xfId="5722"/>
    <cellStyle name="Calculation 9 5 3 11" xfId="5723"/>
    <cellStyle name="Calculation 9 5 3 11 2" xfId="5724"/>
    <cellStyle name="Calculation 9 5 3 12" xfId="5725"/>
    <cellStyle name="Calculation 9 5 3 12 2" xfId="5726"/>
    <cellStyle name="Calculation 9 5 3 13" xfId="5727"/>
    <cellStyle name="Calculation 9 5 3 13 2" xfId="5728"/>
    <cellStyle name="Calculation 9 5 3 14" xfId="5729"/>
    <cellStyle name="Calculation 9 5 3 14 2" xfId="5730"/>
    <cellStyle name="Calculation 9 5 3 15" xfId="5731"/>
    <cellStyle name="Calculation 9 5 3 15 2" xfId="5732"/>
    <cellStyle name="Calculation 9 5 3 16" xfId="5733"/>
    <cellStyle name="Calculation 9 5 3 16 2" xfId="5734"/>
    <cellStyle name="Calculation 9 5 3 17" xfId="5735"/>
    <cellStyle name="Calculation 9 5 3 17 2" xfId="5736"/>
    <cellStyle name="Calculation 9 5 3 18" xfId="5737"/>
    <cellStyle name="Calculation 9 5 3 2" xfId="5738"/>
    <cellStyle name="Calculation 9 5 3 2 2" xfId="5739"/>
    <cellStyle name="Calculation 9 5 3 3" xfId="5740"/>
    <cellStyle name="Calculation 9 5 3 3 2" xfId="5741"/>
    <cellStyle name="Calculation 9 5 3 4" xfId="5742"/>
    <cellStyle name="Calculation 9 5 3 4 2" xfId="5743"/>
    <cellStyle name="Calculation 9 5 3 5" xfId="5744"/>
    <cellStyle name="Calculation 9 5 3 5 2" xfId="5745"/>
    <cellStyle name="Calculation 9 5 3 6" xfId="5746"/>
    <cellStyle name="Calculation 9 5 3 6 2" xfId="5747"/>
    <cellStyle name="Calculation 9 5 3 7" xfId="5748"/>
    <cellStyle name="Calculation 9 5 3 7 2" xfId="5749"/>
    <cellStyle name="Calculation 9 5 3 8" xfId="5750"/>
    <cellStyle name="Calculation 9 5 3 8 2" xfId="5751"/>
    <cellStyle name="Calculation 9 5 3 9" xfId="5752"/>
    <cellStyle name="Calculation 9 5 3 9 2" xfId="5753"/>
    <cellStyle name="Calculation 9 5 4" xfId="5754"/>
    <cellStyle name="Calculation 9 5 4 10" xfId="5755"/>
    <cellStyle name="Calculation 9 5 4 10 2" xfId="5756"/>
    <cellStyle name="Calculation 9 5 4 11" xfId="5757"/>
    <cellStyle name="Calculation 9 5 4 11 2" xfId="5758"/>
    <cellStyle name="Calculation 9 5 4 12" xfId="5759"/>
    <cellStyle name="Calculation 9 5 4 12 2" xfId="5760"/>
    <cellStyle name="Calculation 9 5 4 13" xfId="5761"/>
    <cellStyle name="Calculation 9 5 4 13 2" xfId="5762"/>
    <cellStyle name="Calculation 9 5 4 14" xfId="5763"/>
    <cellStyle name="Calculation 9 5 4 14 2" xfId="5764"/>
    <cellStyle name="Calculation 9 5 4 15" xfId="5765"/>
    <cellStyle name="Calculation 9 5 4 15 2" xfId="5766"/>
    <cellStyle name="Calculation 9 5 4 16" xfId="5767"/>
    <cellStyle name="Calculation 9 5 4 2" xfId="5768"/>
    <cellStyle name="Calculation 9 5 4 2 2" xfId="5769"/>
    <cellStyle name="Calculation 9 5 4 3" xfId="5770"/>
    <cellStyle name="Calculation 9 5 4 3 2" xfId="5771"/>
    <cellStyle name="Calculation 9 5 4 4" xfId="5772"/>
    <cellStyle name="Calculation 9 5 4 4 2" xfId="5773"/>
    <cellStyle name="Calculation 9 5 4 5" xfId="5774"/>
    <cellStyle name="Calculation 9 5 4 5 2" xfId="5775"/>
    <cellStyle name="Calculation 9 5 4 6" xfId="5776"/>
    <cellStyle name="Calculation 9 5 4 6 2" xfId="5777"/>
    <cellStyle name="Calculation 9 5 4 7" xfId="5778"/>
    <cellStyle name="Calculation 9 5 4 7 2" xfId="5779"/>
    <cellStyle name="Calculation 9 5 4 8" xfId="5780"/>
    <cellStyle name="Calculation 9 5 4 8 2" xfId="5781"/>
    <cellStyle name="Calculation 9 5 4 9" xfId="5782"/>
    <cellStyle name="Calculation 9 5 4 9 2" xfId="5783"/>
    <cellStyle name="Calculation 9 5 5" xfId="5784"/>
    <cellStyle name="Calculation 9 5 5 10" xfId="5785"/>
    <cellStyle name="Calculation 9 5 5 10 2" xfId="5786"/>
    <cellStyle name="Calculation 9 5 5 11" xfId="5787"/>
    <cellStyle name="Calculation 9 5 5 11 2" xfId="5788"/>
    <cellStyle name="Calculation 9 5 5 12" xfId="5789"/>
    <cellStyle name="Calculation 9 5 5 12 2" xfId="5790"/>
    <cellStyle name="Calculation 9 5 5 13" xfId="5791"/>
    <cellStyle name="Calculation 9 5 5 13 2" xfId="5792"/>
    <cellStyle name="Calculation 9 5 5 14" xfId="5793"/>
    <cellStyle name="Calculation 9 5 5 14 2" xfId="5794"/>
    <cellStyle name="Calculation 9 5 5 15" xfId="5795"/>
    <cellStyle name="Calculation 9 5 5 15 2" xfId="5796"/>
    <cellStyle name="Calculation 9 5 5 16" xfId="5797"/>
    <cellStyle name="Calculation 9 5 5 2" xfId="5798"/>
    <cellStyle name="Calculation 9 5 5 2 2" xfId="5799"/>
    <cellStyle name="Calculation 9 5 5 3" xfId="5800"/>
    <cellStyle name="Calculation 9 5 5 3 2" xfId="5801"/>
    <cellStyle name="Calculation 9 5 5 4" xfId="5802"/>
    <cellStyle name="Calculation 9 5 5 4 2" xfId="5803"/>
    <cellStyle name="Calculation 9 5 5 5" xfId="5804"/>
    <cellStyle name="Calculation 9 5 5 5 2" xfId="5805"/>
    <cellStyle name="Calculation 9 5 5 6" xfId="5806"/>
    <cellStyle name="Calculation 9 5 5 6 2" xfId="5807"/>
    <cellStyle name="Calculation 9 5 5 7" xfId="5808"/>
    <cellStyle name="Calculation 9 5 5 7 2" xfId="5809"/>
    <cellStyle name="Calculation 9 5 5 8" xfId="5810"/>
    <cellStyle name="Calculation 9 5 5 8 2" xfId="5811"/>
    <cellStyle name="Calculation 9 5 5 9" xfId="5812"/>
    <cellStyle name="Calculation 9 5 5 9 2" xfId="5813"/>
    <cellStyle name="Calculation 9 5 6" xfId="5814"/>
    <cellStyle name="Calculation 9 5 6 10" xfId="5815"/>
    <cellStyle name="Calculation 9 5 6 10 2" xfId="5816"/>
    <cellStyle name="Calculation 9 5 6 11" xfId="5817"/>
    <cellStyle name="Calculation 9 5 6 11 2" xfId="5818"/>
    <cellStyle name="Calculation 9 5 6 12" xfId="5819"/>
    <cellStyle name="Calculation 9 5 6 12 2" xfId="5820"/>
    <cellStyle name="Calculation 9 5 6 13" xfId="5821"/>
    <cellStyle name="Calculation 9 5 6 13 2" xfId="5822"/>
    <cellStyle name="Calculation 9 5 6 14" xfId="5823"/>
    <cellStyle name="Calculation 9 5 6 14 2" xfId="5824"/>
    <cellStyle name="Calculation 9 5 6 15" xfId="5825"/>
    <cellStyle name="Calculation 9 5 6 2" xfId="5826"/>
    <cellStyle name="Calculation 9 5 6 2 2" xfId="5827"/>
    <cellStyle name="Calculation 9 5 6 3" xfId="5828"/>
    <cellStyle name="Calculation 9 5 6 3 2" xfId="5829"/>
    <cellStyle name="Calculation 9 5 6 4" xfId="5830"/>
    <cellStyle name="Calculation 9 5 6 4 2" xfId="5831"/>
    <cellStyle name="Calculation 9 5 6 5" xfId="5832"/>
    <cellStyle name="Calculation 9 5 6 5 2" xfId="5833"/>
    <cellStyle name="Calculation 9 5 6 6" xfId="5834"/>
    <cellStyle name="Calculation 9 5 6 6 2" xfId="5835"/>
    <cellStyle name="Calculation 9 5 6 7" xfId="5836"/>
    <cellStyle name="Calculation 9 5 6 7 2" xfId="5837"/>
    <cellStyle name="Calculation 9 5 6 8" xfId="5838"/>
    <cellStyle name="Calculation 9 5 6 8 2" xfId="5839"/>
    <cellStyle name="Calculation 9 5 6 9" xfId="5840"/>
    <cellStyle name="Calculation 9 5 6 9 2" xfId="5841"/>
    <cellStyle name="Calculation 9 5 7" xfId="5842"/>
    <cellStyle name="Calculation 9 5 7 2" xfId="5843"/>
    <cellStyle name="Calculation 9 5 8" xfId="5844"/>
    <cellStyle name="Calculation 9 5 8 2" xfId="5845"/>
    <cellStyle name="Calculation 9 5 9" xfId="5846"/>
    <cellStyle name="Calculation 9 5 9 2" xfId="5847"/>
    <cellStyle name="Calculation 9 6" xfId="5848"/>
    <cellStyle name="Calculation 9 6 10" xfId="5849"/>
    <cellStyle name="Calculation 9 6 10 2" xfId="5850"/>
    <cellStyle name="Calculation 9 6 11" xfId="5851"/>
    <cellStyle name="Calculation 9 6 11 2" xfId="5852"/>
    <cellStyle name="Calculation 9 6 12" xfId="5853"/>
    <cellStyle name="Calculation 9 6 12 2" xfId="5854"/>
    <cellStyle name="Calculation 9 6 13" xfId="5855"/>
    <cellStyle name="Calculation 9 6 13 2" xfId="5856"/>
    <cellStyle name="Calculation 9 6 14" xfId="5857"/>
    <cellStyle name="Calculation 9 6 14 2" xfId="5858"/>
    <cellStyle name="Calculation 9 6 15" xfId="5859"/>
    <cellStyle name="Calculation 9 6 15 2" xfId="5860"/>
    <cellStyle name="Calculation 9 6 16" xfId="5861"/>
    <cellStyle name="Calculation 9 6 16 2" xfId="5862"/>
    <cellStyle name="Calculation 9 6 17" xfId="5863"/>
    <cellStyle name="Calculation 9 6 17 2" xfId="5864"/>
    <cellStyle name="Calculation 9 6 18" xfId="5865"/>
    <cellStyle name="Calculation 9 6 18 2" xfId="5866"/>
    <cellStyle name="Calculation 9 6 19" xfId="5867"/>
    <cellStyle name="Calculation 9 6 2" xfId="5868"/>
    <cellStyle name="Calculation 9 6 2 10" xfId="5869"/>
    <cellStyle name="Calculation 9 6 2 10 2" xfId="5870"/>
    <cellStyle name="Calculation 9 6 2 11" xfId="5871"/>
    <cellStyle name="Calculation 9 6 2 11 2" xfId="5872"/>
    <cellStyle name="Calculation 9 6 2 12" xfId="5873"/>
    <cellStyle name="Calculation 9 6 2 12 2" xfId="5874"/>
    <cellStyle name="Calculation 9 6 2 13" xfId="5875"/>
    <cellStyle name="Calculation 9 6 2 13 2" xfId="5876"/>
    <cellStyle name="Calculation 9 6 2 14" xfId="5877"/>
    <cellStyle name="Calculation 9 6 2 14 2" xfId="5878"/>
    <cellStyle name="Calculation 9 6 2 15" xfId="5879"/>
    <cellStyle name="Calculation 9 6 2 15 2" xfId="5880"/>
    <cellStyle name="Calculation 9 6 2 16" xfId="5881"/>
    <cellStyle name="Calculation 9 6 2 16 2" xfId="5882"/>
    <cellStyle name="Calculation 9 6 2 17" xfId="5883"/>
    <cellStyle name="Calculation 9 6 2 17 2" xfId="5884"/>
    <cellStyle name="Calculation 9 6 2 18" xfId="5885"/>
    <cellStyle name="Calculation 9 6 2 2" xfId="5886"/>
    <cellStyle name="Calculation 9 6 2 2 2" xfId="5887"/>
    <cellStyle name="Calculation 9 6 2 3" xfId="5888"/>
    <cellStyle name="Calculation 9 6 2 3 2" xfId="5889"/>
    <cellStyle name="Calculation 9 6 2 4" xfId="5890"/>
    <cellStyle name="Calculation 9 6 2 4 2" xfId="5891"/>
    <cellStyle name="Calculation 9 6 2 5" xfId="5892"/>
    <cellStyle name="Calculation 9 6 2 5 2" xfId="5893"/>
    <cellStyle name="Calculation 9 6 2 6" xfId="5894"/>
    <cellStyle name="Calculation 9 6 2 6 2" xfId="5895"/>
    <cellStyle name="Calculation 9 6 2 7" xfId="5896"/>
    <cellStyle name="Calculation 9 6 2 7 2" xfId="5897"/>
    <cellStyle name="Calculation 9 6 2 8" xfId="5898"/>
    <cellStyle name="Calculation 9 6 2 8 2" xfId="5899"/>
    <cellStyle name="Calculation 9 6 2 9" xfId="5900"/>
    <cellStyle name="Calculation 9 6 2 9 2" xfId="5901"/>
    <cellStyle name="Calculation 9 6 3" xfId="5902"/>
    <cellStyle name="Calculation 9 6 3 10" xfId="5903"/>
    <cellStyle name="Calculation 9 6 3 10 2" xfId="5904"/>
    <cellStyle name="Calculation 9 6 3 11" xfId="5905"/>
    <cellStyle name="Calculation 9 6 3 11 2" xfId="5906"/>
    <cellStyle name="Calculation 9 6 3 12" xfId="5907"/>
    <cellStyle name="Calculation 9 6 3 12 2" xfId="5908"/>
    <cellStyle name="Calculation 9 6 3 13" xfId="5909"/>
    <cellStyle name="Calculation 9 6 3 13 2" xfId="5910"/>
    <cellStyle name="Calculation 9 6 3 14" xfId="5911"/>
    <cellStyle name="Calculation 9 6 3 14 2" xfId="5912"/>
    <cellStyle name="Calculation 9 6 3 15" xfId="5913"/>
    <cellStyle name="Calculation 9 6 3 15 2" xfId="5914"/>
    <cellStyle name="Calculation 9 6 3 16" xfId="5915"/>
    <cellStyle name="Calculation 9 6 3 2" xfId="5916"/>
    <cellStyle name="Calculation 9 6 3 2 2" xfId="5917"/>
    <cellStyle name="Calculation 9 6 3 3" xfId="5918"/>
    <cellStyle name="Calculation 9 6 3 3 2" xfId="5919"/>
    <cellStyle name="Calculation 9 6 3 4" xfId="5920"/>
    <cellStyle name="Calculation 9 6 3 4 2" xfId="5921"/>
    <cellStyle name="Calculation 9 6 3 5" xfId="5922"/>
    <cellStyle name="Calculation 9 6 3 5 2" xfId="5923"/>
    <cellStyle name="Calculation 9 6 3 6" xfId="5924"/>
    <cellStyle name="Calculation 9 6 3 6 2" xfId="5925"/>
    <cellStyle name="Calculation 9 6 3 7" xfId="5926"/>
    <cellStyle name="Calculation 9 6 3 7 2" xfId="5927"/>
    <cellStyle name="Calculation 9 6 3 8" xfId="5928"/>
    <cellStyle name="Calculation 9 6 3 8 2" xfId="5929"/>
    <cellStyle name="Calculation 9 6 3 9" xfId="5930"/>
    <cellStyle name="Calculation 9 6 3 9 2" xfId="5931"/>
    <cellStyle name="Calculation 9 6 4" xfId="5932"/>
    <cellStyle name="Calculation 9 6 4 10" xfId="5933"/>
    <cellStyle name="Calculation 9 6 4 10 2" xfId="5934"/>
    <cellStyle name="Calculation 9 6 4 11" xfId="5935"/>
    <cellStyle name="Calculation 9 6 4 11 2" xfId="5936"/>
    <cellStyle name="Calculation 9 6 4 12" xfId="5937"/>
    <cellStyle name="Calculation 9 6 4 12 2" xfId="5938"/>
    <cellStyle name="Calculation 9 6 4 13" xfId="5939"/>
    <cellStyle name="Calculation 9 6 4 13 2" xfId="5940"/>
    <cellStyle name="Calculation 9 6 4 14" xfId="5941"/>
    <cellStyle name="Calculation 9 6 4 14 2" xfId="5942"/>
    <cellStyle name="Calculation 9 6 4 15" xfId="5943"/>
    <cellStyle name="Calculation 9 6 4 15 2" xfId="5944"/>
    <cellStyle name="Calculation 9 6 4 16" xfId="5945"/>
    <cellStyle name="Calculation 9 6 4 2" xfId="5946"/>
    <cellStyle name="Calculation 9 6 4 2 2" xfId="5947"/>
    <cellStyle name="Calculation 9 6 4 3" xfId="5948"/>
    <cellStyle name="Calculation 9 6 4 3 2" xfId="5949"/>
    <cellStyle name="Calculation 9 6 4 4" xfId="5950"/>
    <cellStyle name="Calculation 9 6 4 4 2" xfId="5951"/>
    <cellStyle name="Calculation 9 6 4 5" xfId="5952"/>
    <cellStyle name="Calculation 9 6 4 5 2" xfId="5953"/>
    <cellStyle name="Calculation 9 6 4 6" xfId="5954"/>
    <cellStyle name="Calculation 9 6 4 6 2" xfId="5955"/>
    <cellStyle name="Calculation 9 6 4 7" xfId="5956"/>
    <cellStyle name="Calculation 9 6 4 7 2" xfId="5957"/>
    <cellStyle name="Calculation 9 6 4 8" xfId="5958"/>
    <cellStyle name="Calculation 9 6 4 8 2" xfId="5959"/>
    <cellStyle name="Calculation 9 6 4 9" xfId="5960"/>
    <cellStyle name="Calculation 9 6 4 9 2" xfId="5961"/>
    <cellStyle name="Calculation 9 6 5" xfId="5962"/>
    <cellStyle name="Calculation 9 6 5 10" xfId="5963"/>
    <cellStyle name="Calculation 9 6 5 10 2" xfId="5964"/>
    <cellStyle name="Calculation 9 6 5 11" xfId="5965"/>
    <cellStyle name="Calculation 9 6 5 11 2" xfId="5966"/>
    <cellStyle name="Calculation 9 6 5 12" xfId="5967"/>
    <cellStyle name="Calculation 9 6 5 12 2" xfId="5968"/>
    <cellStyle name="Calculation 9 6 5 13" xfId="5969"/>
    <cellStyle name="Calculation 9 6 5 13 2" xfId="5970"/>
    <cellStyle name="Calculation 9 6 5 14" xfId="5971"/>
    <cellStyle name="Calculation 9 6 5 14 2" xfId="5972"/>
    <cellStyle name="Calculation 9 6 5 15" xfId="5973"/>
    <cellStyle name="Calculation 9 6 5 2" xfId="5974"/>
    <cellStyle name="Calculation 9 6 5 2 2" xfId="5975"/>
    <cellStyle name="Calculation 9 6 5 3" xfId="5976"/>
    <cellStyle name="Calculation 9 6 5 3 2" xfId="5977"/>
    <cellStyle name="Calculation 9 6 5 4" xfId="5978"/>
    <cellStyle name="Calculation 9 6 5 4 2" xfId="5979"/>
    <cellStyle name="Calculation 9 6 5 5" xfId="5980"/>
    <cellStyle name="Calculation 9 6 5 5 2" xfId="5981"/>
    <cellStyle name="Calculation 9 6 5 6" xfId="5982"/>
    <cellStyle name="Calculation 9 6 5 6 2" xfId="5983"/>
    <cellStyle name="Calculation 9 6 5 7" xfId="5984"/>
    <cellStyle name="Calculation 9 6 5 7 2" xfId="5985"/>
    <cellStyle name="Calculation 9 6 5 8" xfId="5986"/>
    <cellStyle name="Calculation 9 6 5 8 2" xfId="5987"/>
    <cellStyle name="Calculation 9 6 5 9" xfId="5988"/>
    <cellStyle name="Calculation 9 6 5 9 2" xfId="5989"/>
    <cellStyle name="Calculation 9 6 6" xfId="5990"/>
    <cellStyle name="Calculation 9 6 6 2" xfId="5991"/>
    <cellStyle name="Calculation 9 6 7" xfId="5992"/>
    <cellStyle name="Calculation 9 6 7 2" xfId="5993"/>
    <cellStyle name="Calculation 9 6 8" xfId="5994"/>
    <cellStyle name="Calculation 9 6 8 2" xfId="5995"/>
    <cellStyle name="Calculation 9 6 9" xfId="5996"/>
    <cellStyle name="Calculation 9 6 9 2" xfId="5997"/>
    <cellStyle name="Calculation 9 7" xfId="5998"/>
    <cellStyle name="Calculation 9 7 10" xfId="5999"/>
    <cellStyle name="Calculation 9 7 10 2" xfId="6000"/>
    <cellStyle name="Calculation 9 7 11" xfId="6001"/>
    <cellStyle name="Calculation 9 7 11 2" xfId="6002"/>
    <cellStyle name="Calculation 9 7 12" xfId="6003"/>
    <cellStyle name="Calculation 9 7 12 2" xfId="6004"/>
    <cellStyle name="Calculation 9 7 13" xfId="6005"/>
    <cellStyle name="Calculation 9 7 13 2" xfId="6006"/>
    <cellStyle name="Calculation 9 7 14" xfId="6007"/>
    <cellStyle name="Calculation 9 7 14 2" xfId="6008"/>
    <cellStyle name="Calculation 9 7 15" xfId="6009"/>
    <cellStyle name="Calculation 9 7 15 2" xfId="6010"/>
    <cellStyle name="Calculation 9 7 16" xfId="6011"/>
    <cellStyle name="Calculation 9 7 16 2" xfId="6012"/>
    <cellStyle name="Calculation 9 7 17" xfId="6013"/>
    <cellStyle name="Calculation 9 7 17 2" xfId="6014"/>
    <cellStyle name="Calculation 9 7 18" xfId="6015"/>
    <cellStyle name="Calculation 9 7 18 2" xfId="6016"/>
    <cellStyle name="Calculation 9 7 19" xfId="6017"/>
    <cellStyle name="Calculation 9 7 2" xfId="6018"/>
    <cellStyle name="Calculation 9 7 2 10" xfId="6019"/>
    <cellStyle name="Calculation 9 7 2 10 2" xfId="6020"/>
    <cellStyle name="Calculation 9 7 2 11" xfId="6021"/>
    <cellStyle name="Calculation 9 7 2 11 2" xfId="6022"/>
    <cellStyle name="Calculation 9 7 2 12" xfId="6023"/>
    <cellStyle name="Calculation 9 7 2 12 2" xfId="6024"/>
    <cellStyle name="Calculation 9 7 2 13" xfId="6025"/>
    <cellStyle name="Calculation 9 7 2 13 2" xfId="6026"/>
    <cellStyle name="Calculation 9 7 2 14" xfId="6027"/>
    <cellStyle name="Calculation 9 7 2 14 2" xfId="6028"/>
    <cellStyle name="Calculation 9 7 2 15" xfId="6029"/>
    <cellStyle name="Calculation 9 7 2 15 2" xfId="6030"/>
    <cellStyle name="Calculation 9 7 2 16" xfId="6031"/>
    <cellStyle name="Calculation 9 7 2 16 2" xfId="6032"/>
    <cellStyle name="Calculation 9 7 2 17" xfId="6033"/>
    <cellStyle name="Calculation 9 7 2 17 2" xfId="6034"/>
    <cellStyle name="Calculation 9 7 2 18" xfId="6035"/>
    <cellStyle name="Calculation 9 7 2 2" xfId="6036"/>
    <cellStyle name="Calculation 9 7 2 2 2" xfId="6037"/>
    <cellStyle name="Calculation 9 7 2 3" xfId="6038"/>
    <cellStyle name="Calculation 9 7 2 3 2" xfId="6039"/>
    <cellStyle name="Calculation 9 7 2 4" xfId="6040"/>
    <cellStyle name="Calculation 9 7 2 4 2" xfId="6041"/>
    <cellStyle name="Calculation 9 7 2 5" xfId="6042"/>
    <cellStyle name="Calculation 9 7 2 5 2" xfId="6043"/>
    <cellStyle name="Calculation 9 7 2 6" xfId="6044"/>
    <cellStyle name="Calculation 9 7 2 6 2" xfId="6045"/>
    <cellStyle name="Calculation 9 7 2 7" xfId="6046"/>
    <cellStyle name="Calculation 9 7 2 7 2" xfId="6047"/>
    <cellStyle name="Calculation 9 7 2 8" xfId="6048"/>
    <cellStyle name="Calculation 9 7 2 8 2" xfId="6049"/>
    <cellStyle name="Calculation 9 7 2 9" xfId="6050"/>
    <cellStyle name="Calculation 9 7 2 9 2" xfId="6051"/>
    <cellStyle name="Calculation 9 7 3" xfId="6052"/>
    <cellStyle name="Calculation 9 7 3 10" xfId="6053"/>
    <cellStyle name="Calculation 9 7 3 10 2" xfId="6054"/>
    <cellStyle name="Calculation 9 7 3 11" xfId="6055"/>
    <cellStyle name="Calculation 9 7 3 11 2" xfId="6056"/>
    <cellStyle name="Calculation 9 7 3 12" xfId="6057"/>
    <cellStyle name="Calculation 9 7 3 12 2" xfId="6058"/>
    <cellStyle name="Calculation 9 7 3 13" xfId="6059"/>
    <cellStyle name="Calculation 9 7 3 13 2" xfId="6060"/>
    <cellStyle name="Calculation 9 7 3 14" xfId="6061"/>
    <cellStyle name="Calculation 9 7 3 14 2" xfId="6062"/>
    <cellStyle name="Calculation 9 7 3 15" xfId="6063"/>
    <cellStyle name="Calculation 9 7 3 15 2" xfId="6064"/>
    <cellStyle name="Calculation 9 7 3 16" xfId="6065"/>
    <cellStyle name="Calculation 9 7 3 2" xfId="6066"/>
    <cellStyle name="Calculation 9 7 3 2 2" xfId="6067"/>
    <cellStyle name="Calculation 9 7 3 3" xfId="6068"/>
    <cellStyle name="Calculation 9 7 3 3 2" xfId="6069"/>
    <cellStyle name="Calculation 9 7 3 4" xfId="6070"/>
    <cellStyle name="Calculation 9 7 3 4 2" xfId="6071"/>
    <cellStyle name="Calculation 9 7 3 5" xfId="6072"/>
    <cellStyle name="Calculation 9 7 3 5 2" xfId="6073"/>
    <cellStyle name="Calculation 9 7 3 6" xfId="6074"/>
    <cellStyle name="Calculation 9 7 3 6 2" xfId="6075"/>
    <cellStyle name="Calculation 9 7 3 7" xfId="6076"/>
    <cellStyle name="Calculation 9 7 3 7 2" xfId="6077"/>
    <cellStyle name="Calculation 9 7 3 8" xfId="6078"/>
    <cellStyle name="Calculation 9 7 3 8 2" xfId="6079"/>
    <cellStyle name="Calculation 9 7 3 9" xfId="6080"/>
    <cellStyle name="Calculation 9 7 3 9 2" xfId="6081"/>
    <cellStyle name="Calculation 9 7 4" xfId="6082"/>
    <cellStyle name="Calculation 9 7 4 10" xfId="6083"/>
    <cellStyle name="Calculation 9 7 4 10 2" xfId="6084"/>
    <cellStyle name="Calculation 9 7 4 11" xfId="6085"/>
    <cellStyle name="Calculation 9 7 4 11 2" xfId="6086"/>
    <cellStyle name="Calculation 9 7 4 12" xfId="6087"/>
    <cellStyle name="Calculation 9 7 4 12 2" xfId="6088"/>
    <cellStyle name="Calculation 9 7 4 13" xfId="6089"/>
    <cellStyle name="Calculation 9 7 4 13 2" xfId="6090"/>
    <cellStyle name="Calculation 9 7 4 14" xfId="6091"/>
    <cellStyle name="Calculation 9 7 4 14 2" xfId="6092"/>
    <cellStyle name="Calculation 9 7 4 15" xfId="6093"/>
    <cellStyle name="Calculation 9 7 4 15 2" xfId="6094"/>
    <cellStyle name="Calculation 9 7 4 16" xfId="6095"/>
    <cellStyle name="Calculation 9 7 4 2" xfId="6096"/>
    <cellStyle name="Calculation 9 7 4 2 2" xfId="6097"/>
    <cellStyle name="Calculation 9 7 4 3" xfId="6098"/>
    <cellStyle name="Calculation 9 7 4 3 2" xfId="6099"/>
    <cellStyle name="Calculation 9 7 4 4" xfId="6100"/>
    <cellStyle name="Calculation 9 7 4 4 2" xfId="6101"/>
    <cellStyle name="Calculation 9 7 4 5" xfId="6102"/>
    <cellStyle name="Calculation 9 7 4 5 2" xfId="6103"/>
    <cellStyle name="Calculation 9 7 4 6" xfId="6104"/>
    <cellStyle name="Calculation 9 7 4 6 2" xfId="6105"/>
    <cellStyle name="Calculation 9 7 4 7" xfId="6106"/>
    <cellStyle name="Calculation 9 7 4 7 2" xfId="6107"/>
    <cellStyle name="Calculation 9 7 4 8" xfId="6108"/>
    <cellStyle name="Calculation 9 7 4 8 2" xfId="6109"/>
    <cellStyle name="Calculation 9 7 4 9" xfId="6110"/>
    <cellStyle name="Calculation 9 7 4 9 2" xfId="6111"/>
    <cellStyle name="Calculation 9 7 5" xfId="6112"/>
    <cellStyle name="Calculation 9 7 5 10" xfId="6113"/>
    <cellStyle name="Calculation 9 7 5 10 2" xfId="6114"/>
    <cellStyle name="Calculation 9 7 5 11" xfId="6115"/>
    <cellStyle name="Calculation 9 7 5 11 2" xfId="6116"/>
    <cellStyle name="Calculation 9 7 5 12" xfId="6117"/>
    <cellStyle name="Calculation 9 7 5 12 2" xfId="6118"/>
    <cellStyle name="Calculation 9 7 5 13" xfId="6119"/>
    <cellStyle name="Calculation 9 7 5 13 2" xfId="6120"/>
    <cellStyle name="Calculation 9 7 5 14" xfId="6121"/>
    <cellStyle name="Calculation 9 7 5 14 2" xfId="6122"/>
    <cellStyle name="Calculation 9 7 5 15" xfId="6123"/>
    <cellStyle name="Calculation 9 7 5 2" xfId="6124"/>
    <cellStyle name="Calculation 9 7 5 2 2" xfId="6125"/>
    <cellStyle name="Calculation 9 7 5 3" xfId="6126"/>
    <cellStyle name="Calculation 9 7 5 3 2" xfId="6127"/>
    <cellStyle name="Calculation 9 7 5 4" xfId="6128"/>
    <cellStyle name="Calculation 9 7 5 4 2" xfId="6129"/>
    <cellStyle name="Calculation 9 7 5 5" xfId="6130"/>
    <cellStyle name="Calculation 9 7 5 5 2" xfId="6131"/>
    <cellStyle name="Calculation 9 7 5 6" xfId="6132"/>
    <cellStyle name="Calculation 9 7 5 6 2" xfId="6133"/>
    <cellStyle name="Calculation 9 7 5 7" xfId="6134"/>
    <cellStyle name="Calculation 9 7 5 7 2" xfId="6135"/>
    <cellStyle name="Calculation 9 7 5 8" xfId="6136"/>
    <cellStyle name="Calculation 9 7 5 8 2" xfId="6137"/>
    <cellStyle name="Calculation 9 7 5 9" xfId="6138"/>
    <cellStyle name="Calculation 9 7 5 9 2" xfId="6139"/>
    <cellStyle name="Calculation 9 7 6" xfId="6140"/>
    <cellStyle name="Calculation 9 7 6 2" xfId="6141"/>
    <cellStyle name="Calculation 9 7 7" xfId="6142"/>
    <cellStyle name="Calculation 9 7 7 2" xfId="6143"/>
    <cellStyle name="Calculation 9 7 8" xfId="6144"/>
    <cellStyle name="Calculation 9 7 8 2" xfId="6145"/>
    <cellStyle name="Calculation 9 7 9" xfId="6146"/>
    <cellStyle name="Calculation 9 7 9 2" xfId="6147"/>
    <cellStyle name="Calculation 9 8" xfId="6148"/>
    <cellStyle name="Calculation 9 8 10" xfId="6149"/>
    <cellStyle name="Calculation 9 8 10 2" xfId="6150"/>
    <cellStyle name="Calculation 9 8 11" xfId="6151"/>
    <cellStyle name="Calculation 9 8 11 2" xfId="6152"/>
    <cellStyle name="Calculation 9 8 12" xfId="6153"/>
    <cellStyle name="Calculation 9 8 12 2" xfId="6154"/>
    <cellStyle name="Calculation 9 8 13" xfId="6155"/>
    <cellStyle name="Calculation 9 8 13 2" xfId="6156"/>
    <cellStyle name="Calculation 9 8 14" xfId="6157"/>
    <cellStyle name="Calculation 9 8 14 2" xfId="6158"/>
    <cellStyle name="Calculation 9 8 15" xfId="6159"/>
    <cellStyle name="Calculation 9 8 15 2" xfId="6160"/>
    <cellStyle name="Calculation 9 8 16" xfId="6161"/>
    <cellStyle name="Calculation 9 8 16 2" xfId="6162"/>
    <cellStyle name="Calculation 9 8 17" xfId="6163"/>
    <cellStyle name="Calculation 9 8 17 2" xfId="6164"/>
    <cellStyle name="Calculation 9 8 18" xfId="6165"/>
    <cellStyle name="Calculation 9 8 2" xfId="6166"/>
    <cellStyle name="Calculation 9 8 2 10" xfId="6167"/>
    <cellStyle name="Calculation 9 8 2 10 2" xfId="6168"/>
    <cellStyle name="Calculation 9 8 2 11" xfId="6169"/>
    <cellStyle name="Calculation 9 8 2 11 2" xfId="6170"/>
    <cellStyle name="Calculation 9 8 2 12" xfId="6171"/>
    <cellStyle name="Calculation 9 8 2 12 2" xfId="6172"/>
    <cellStyle name="Calculation 9 8 2 13" xfId="6173"/>
    <cellStyle name="Calculation 9 8 2 13 2" xfId="6174"/>
    <cellStyle name="Calculation 9 8 2 14" xfId="6175"/>
    <cellStyle name="Calculation 9 8 2 14 2" xfId="6176"/>
    <cellStyle name="Calculation 9 8 2 15" xfId="6177"/>
    <cellStyle name="Calculation 9 8 2 15 2" xfId="6178"/>
    <cellStyle name="Calculation 9 8 2 16" xfId="6179"/>
    <cellStyle name="Calculation 9 8 2 16 2" xfId="6180"/>
    <cellStyle name="Calculation 9 8 2 17" xfId="6181"/>
    <cellStyle name="Calculation 9 8 2 17 2" xfId="6182"/>
    <cellStyle name="Calculation 9 8 2 18" xfId="6183"/>
    <cellStyle name="Calculation 9 8 2 2" xfId="6184"/>
    <cellStyle name="Calculation 9 8 2 2 2" xfId="6185"/>
    <cellStyle name="Calculation 9 8 2 3" xfId="6186"/>
    <cellStyle name="Calculation 9 8 2 3 2" xfId="6187"/>
    <cellStyle name="Calculation 9 8 2 4" xfId="6188"/>
    <cellStyle name="Calculation 9 8 2 4 2" xfId="6189"/>
    <cellStyle name="Calculation 9 8 2 5" xfId="6190"/>
    <cellStyle name="Calculation 9 8 2 5 2" xfId="6191"/>
    <cellStyle name="Calculation 9 8 2 6" xfId="6192"/>
    <cellStyle name="Calculation 9 8 2 6 2" xfId="6193"/>
    <cellStyle name="Calculation 9 8 2 7" xfId="6194"/>
    <cellStyle name="Calculation 9 8 2 7 2" xfId="6195"/>
    <cellStyle name="Calculation 9 8 2 8" xfId="6196"/>
    <cellStyle name="Calculation 9 8 2 8 2" xfId="6197"/>
    <cellStyle name="Calculation 9 8 2 9" xfId="6198"/>
    <cellStyle name="Calculation 9 8 2 9 2" xfId="6199"/>
    <cellStyle name="Calculation 9 8 3" xfId="6200"/>
    <cellStyle name="Calculation 9 8 3 10" xfId="6201"/>
    <cellStyle name="Calculation 9 8 3 10 2" xfId="6202"/>
    <cellStyle name="Calculation 9 8 3 11" xfId="6203"/>
    <cellStyle name="Calculation 9 8 3 11 2" xfId="6204"/>
    <cellStyle name="Calculation 9 8 3 12" xfId="6205"/>
    <cellStyle name="Calculation 9 8 3 12 2" xfId="6206"/>
    <cellStyle name="Calculation 9 8 3 13" xfId="6207"/>
    <cellStyle name="Calculation 9 8 3 13 2" xfId="6208"/>
    <cellStyle name="Calculation 9 8 3 14" xfId="6209"/>
    <cellStyle name="Calculation 9 8 3 14 2" xfId="6210"/>
    <cellStyle name="Calculation 9 8 3 15" xfId="6211"/>
    <cellStyle name="Calculation 9 8 3 15 2" xfId="6212"/>
    <cellStyle name="Calculation 9 8 3 16" xfId="6213"/>
    <cellStyle name="Calculation 9 8 3 2" xfId="6214"/>
    <cellStyle name="Calculation 9 8 3 2 2" xfId="6215"/>
    <cellStyle name="Calculation 9 8 3 3" xfId="6216"/>
    <cellStyle name="Calculation 9 8 3 3 2" xfId="6217"/>
    <cellStyle name="Calculation 9 8 3 4" xfId="6218"/>
    <cellStyle name="Calculation 9 8 3 4 2" xfId="6219"/>
    <cellStyle name="Calculation 9 8 3 5" xfId="6220"/>
    <cellStyle name="Calculation 9 8 3 5 2" xfId="6221"/>
    <cellStyle name="Calculation 9 8 3 6" xfId="6222"/>
    <cellStyle name="Calculation 9 8 3 6 2" xfId="6223"/>
    <cellStyle name="Calculation 9 8 3 7" xfId="6224"/>
    <cellStyle name="Calculation 9 8 3 7 2" xfId="6225"/>
    <cellStyle name="Calculation 9 8 3 8" xfId="6226"/>
    <cellStyle name="Calculation 9 8 3 8 2" xfId="6227"/>
    <cellStyle name="Calculation 9 8 3 9" xfId="6228"/>
    <cellStyle name="Calculation 9 8 3 9 2" xfId="6229"/>
    <cellStyle name="Calculation 9 8 4" xfId="6230"/>
    <cellStyle name="Calculation 9 8 4 10" xfId="6231"/>
    <cellStyle name="Calculation 9 8 4 10 2" xfId="6232"/>
    <cellStyle name="Calculation 9 8 4 11" xfId="6233"/>
    <cellStyle name="Calculation 9 8 4 11 2" xfId="6234"/>
    <cellStyle name="Calculation 9 8 4 12" xfId="6235"/>
    <cellStyle name="Calculation 9 8 4 12 2" xfId="6236"/>
    <cellStyle name="Calculation 9 8 4 13" xfId="6237"/>
    <cellStyle name="Calculation 9 8 4 13 2" xfId="6238"/>
    <cellStyle name="Calculation 9 8 4 14" xfId="6239"/>
    <cellStyle name="Calculation 9 8 4 14 2" xfId="6240"/>
    <cellStyle name="Calculation 9 8 4 15" xfId="6241"/>
    <cellStyle name="Calculation 9 8 4 15 2" xfId="6242"/>
    <cellStyle name="Calculation 9 8 4 16" xfId="6243"/>
    <cellStyle name="Calculation 9 8 4 2" xfId="6244"/>
    <cellStyle name="Calculation 9 8 4 2 2" xfId="6245"/>
    <cellStyle name="Calculation 9 8 4 3" xfId="6246"/>
    <cellStyle name="Calculation 9 8 4 3 2" xfId="6247"/>
    <cellStyle name="Calculation 9 8 4 4" xfId="6248"/>
    <cellStyle name="Calculation 9 8 4 4 2" xfId="6249"/>
    <cellStyle name="Calculation 9 8 4 5" xfId="6250"/>
    <cellStyle name="Calculation 9 8 4 5 2" xfId="6251"/>
    <cellStyle name="Calculation 9 8 4 6" xfId="6252"/>
    <cellStyle name="Calculation 9 8 4 6 2" xfId="6253"/>
    <cellStyle name="Calculation 9 8 4 7" xfId="6254"/>
    <cellStyle name="Calculation 9 8 4 7 2" xfId="6255"/>
    <cellStyle name="Calculation 9 8 4 8" xfId="6256"/>
    <cellStyle name="Calculation 9 8 4 8 2" xfId="6257"/>
    <cellStyle name="Calculation 9 8 4 9" xfId="6258"/>
    <cellStyle name="Calculation 9 8 4 9 2" xfId="6259"/>
    <cellStyle name="Calculation 9 8 5" xfId="6260"/>
    <cellStyle name="Calculation 9 8 5 10" xfId="6261"/>
    <cellStyle name="Calculation 9 8 5 10 2" xfId="6262"/>
    <cellStyle name="Calculation 9 8 5 11" xfId="6263"/>
    <cellStyle name="Calculation 9 8 5 11 2" xfId="6264"/>
    <cellStyle name="Calculation 9 8 5 12" xfId="6265"/>
    <cellStyle name="Calculation 9 8 5 12 2" xfId="6266"/>
    <cellStyle name="Calculation 9 8 5 13" xfId="6267"/>
    <cellStyle name="Calculation 9 8 5 13 2" xfId="6268"/>
    <cellStyle name="Calculation 9 8 5 14" xfId="6269"/>
    <cellStyle name="Calculation 9 8 5 2" xfId="6270"/>
    <cellStyle name="Calculation 9 8 5 2 2" xfId="6271"/>
    <cellStyle name="Calculation 9 8 5 3" xfId="6272"/>
    <cellStyle name="Calculation 9 8 5 3 2" xfId="6273"/>
    <cellStyle name="Calculation 9 8 5 4" xfId="6274"/>
    <cellStyle name="Calculation 9 8 5 4 2" xfId="6275"/>
    <cellStyle name="Calculation 9 8 5 5" xfId="6276"/>
    <cellStyle name="Calculation 9 8 5 5 2" xfId="6277"/>
    <cellStyle name="Calculation 9 8 5 6" xfId="6278"/>
    <cellStyle name="Calculation 9 8 5 6 2" xfId="6279"/>
    <cellStyle name="Calculation 9 8 5 7" xfId="6280"/>
    <cellStyle name="Calculation 9 8 5 7 2" xfId="6281"/>
    <cellStyle name="Calculation 9 8 5 8" xfId="6282"/>
    <cellStyle name="Calculation 9 8 5 8 2" xfId="6283"/>
    <cellStyle name="Calculation 9 8 5 9" xfId="6284"/>
    <cellStyle name="Calculation 9 8 5 9 2" xfId="6285"/>
    <cellStyle name="Calculation 9 8 6" xfId="6286"/>
    <cellStyle name="Calculation 9 8 6 2" xfId="6287"/>
    <cellStyle name="Calculation 9 8 7" xfId="6288"/>
    <cellStyle name="Calculation 9 8 7 2" xfId="6289"/>
    <cellStyle name="Calculation 9 8 8" xfId="6290"/>
    <cellStyle name="Calculation 9 8 8 2" xfId="6291"/>
    <cellStyle name="Calculation 9 8 9" xfId="6292"/>
    <cellStyle name="Calculation 9 8 9 2" xfId="6293"/>
    <cellStyle name="Calculation 9 9" xfId="6294"/>
    <cellStyle name="Calculation 9 9 10" xfId="6295"/>
    <cellStyle name="Calculation 9 9 10 2" xfId="6296"/>
    <cellStyle name="Calculation 9 9 11" xfId="6297"/>
    <cellStyle name="Calculation 9 9 11 2" xfId="6298"/>
    <cellStyle name="Calculation 9 9 12" xfId="6299"/>
    <cellStyle name="Calculation 9 9 12 2" xfId="6300"/>
    <cellStyle name="Calculation 9 9 13" xfId="6301"/>
    <cellStyle name="Calculation 9 9 13 2" xfId="6302"/>
    <cellStyle name="Calculation 9 9 14" xfId="6303"/>
    <cellStyle name="Calculation 9 9 14 2" xfId="6304"/>
    <cellStyle name="Calculation 9 9 15" xfId="6305"/>
    <cellStyle name="Calculation 9 9 15 2" xfId="6306"/>
    <cellStyle name="Calculation 9 9 16" xfId="6307"/>
    <cellStyle name="Calculation 9 9 16 2" xfId="6308"/>
    <cellStyle name="Calculation 9 9 17" xfId="6309"/>
    <cellStyle name="Calculation 9 9 17 2" xfId="6310"/>
    <cellStyle name="Calculation 9 9 18" xfId="6311"/>
    <cellStyle name="Calculation 9 9 2" xfId="6312"/>
    <cellStyle name="Calculation 9 9 2 10" xfId="6313"/>
    <cellStyle name="Calculation 9 9 2 10 2" xfId="6314"/>
    <cellStyle name="Calculation 9 9 2 11" xfId="6315"/>
    <cellStyle name="Calculation 9 9 2 11 2" xfId="6316"/>
    <cellStyle name="Calculation 9 9 2 12" xfId="6317"/>
    <cellStyle name="Calculation 9 9 2 12 2" xfId="6318"/>
    <cellStyle name="Calculation 9 9 2 13" xfId="6319"/>
    <cellStyle name="Calculation 9 9 2 13 2" xfId="6320"/>
    <cellStyle name="Calculation 9 9 2 14" xfId="6321"/>
    <cellStyle name="Calculation 9 9 2 14 2" xfId="6322"/>
    <cellStyle name="Calculation 9 9 2 15" xfId="6323"/>
    <cellStyle name="Calculation 9 9 2 15 2" xfId="6324"/>
    <cellStyle name="Calculation 9 9 2 16" xfId="6325"/>
    <cellStyle name="Calculation 9 9 2 16 2" xfId="6326"/>
    <cellStyle name="Calculation 9 9 2 17" xfId="6327"/>
    <cellStyle name="Calculation 9 9 2 17 2" xfId="6328"/>
    <cellStyle name="Calculation 9 9 2 18" xfId="6329"/>
    <cellStyle name="Calculation 9 9 2 2" xfId="6330"/>
    <cellStyle name="Calculation 9 9 2 2 2" xfId="6331"/>
    <cellStyle name="Calculation 9 9 2 3" xfId="6332"/>
    <cellStyle name="Calculation 9 9 2 3 2" xfId="6333"/>
    <cellStyle name="Calculation 9 9 2 4" xfId="6334"/>
    <cellStyle name="Calculation 9 9 2 4 2" xfId="6335"/>
    <cellStyle name="Calculation 9 9 2 5" xfId="6336"/>
    <cellStyle name="Calculation 9 9 2 5 2" xfId="6337"/>
    <cellStyle name="Calculation 9 9 2 6" xfId="6338"/>
    <cellStyle name="Calculation 9 9 2 6 2" xfId="6339"/>
    <cellStyle name="Calculation 9 9 2 7" xfId="6340"/>
    <cellStyle name="Calculation 9 9 2 7 2" xfId="6341"/>
    <cellStyle name="Calculation 9 9 2 8" xfId="6342"/>
    <cellStyle name="Calculation 9 9 2 8 2" xfId="6343"/>
    <cellStyle name="Calculation 9 9 2 9" xfId="6344"/>
    <cellStyle name="Calculation 9 9 2 9 2" xfId="6345"/>
    <cellStyle name="Calculation 9 9 3" xfId="6346"/>
    <cellStyle name="Calculation 9 9 3 10" xfId="6347"/>
    <cellStyle name="Calculation 9 9 3 10 2" xfId="6348"/>
    <cellStyle name="Calculation 9 9 3 11" xfId="6349"/>
    <cellStyle name="Calculation 9 9 3 11 2" xfId="6350"/>
    <cellStyle name="Calculation 9 9 3 12" xfId="6351"/>
    <cellStyle name="Calculation 9 9 3 12 2" xfId="6352"/>
    <cellStyle name="Calculation 9 9 3 13" xfId="6353"/>
    <cellStyle name="Calculation 9 9 3 13 2" xfId="6354"/>
    <cellStyle name="Calculation 9 9 3 14" xfId="6355"/>
    <cellStyle name="Calculation 9 9 3 14 2" xfId="6356"/>
    <cellStyle name="Calculation 9 9 3 15" xfId="6357"/>
    <cellStyle name="Calculation 9 9 3 15 2" xfId="6358"/>
    <cellStyle name="Calculation 9 9 3 16" xfId="6359"/>
    <cellStyle name="Calculation 9 9 3 2" xfId="6360"/>
    <cellStyle name="Calculation 9 9 3 2 2" xfId="6361"/>
    <cellStyle name="Calculation 9 9 3 3" xfId="6362"/>
    <cellStyle name="Calculation 9 9 3 3 2" xfId="6363"/>
    <cellStyle name="Calculation 9 9 3 4" xfId="6364"/>
    <cellStyle name="Calculation 9 9 3 4 2" xfId="6365"/>
    <cellStyle name="Calculation 9 9 3 5" xfId="6366"/>
    <cellStyle name="Calculation 9 9 3 5 2" xfId="6367"/>
    <cellStyle name="Calculation 9 9 3 6" xfId="6368"/>
    <cellStyle name="Calculation 9 9 3 6 2" xfId="6369"/>
    <cellStyle name="Calculation 9 9 3 7" xfId="6370"/>
    <cellStyle name="Calculation 9 9 3 7 2" xfId="6371"/>
    <cellStyle name="Calculation 9 9 3 8" xfId="6372"/>
    <cellStyle name="Calculation 9 9 3 8 2" xfId="6373"/>
    <cellStyle name="Calculation 9 9 3 9" xfId="6374"/>
    <cellStyle name="Calculation 9 9 3 9 2" xfId="6375"/>
    <cellStyle name="Calculation 9 9 4" xfId="6376"/>
    <cellStyle name="Calculation 9 9 4 10" xfId="6377"/>
    <cellStyle name="Calculation 9 9 4 10 2" xfId="6378"/>
    <cellStyle name="Calculation 9 9 4 11" xfId="6379"/>
    <cellStyle name="Calculation 9 9 4 11 2" xfId="6380"/>
    <cellStyle name="Calculation 9 9 4 12" xfId="6381"/>
    <cellStyle name="Calculation 9 9 4 12 2" xfId="6382"/>
    <cellStyle name="Calculation 9 9 4 13" xfId="6383"/>
    <cellStyle name="Calculation 9 9 4 13 2" xfId="6384"/>
    <cellStyle name="Calculation 9 9 4 14" xfId="6385"/>
    <cellStyle name="Calculation 9 9 4 14 2" xfId="6386"/>
    <cellStyle name="Calculation 9 9 4 15" xfId="6387"/>
    <cellStyle name="Calculation 9 9 4 15 2" xfId="6388"/>
    <cellStyle name="Calculation 9 9 4 16" xfId="6389"/>
    <cellStyle name="Calculation 9 9 4 2" xfId="6390"/>
    <cellStyle name="Calculation 9 9 4 2 2" xfId="6391"/>
    <cellStyle name="Calculation 9 9 4 3" xfId="6392"/>
    <cellStyle name="Calculation 9 9 4 3 2" xfId="6393"/>
    <cellStyle name="Calculation 9 9 4 4" xfId="6394"/>
    <cellStyle name="Calculation 9 9 4 4 2" xfId="6395"/>
    <cellStyle name="Calculation 9 9 4 5" xfId="6396"/>
    <cellStyle name="Calculation 9 9 4 5 2" xfId="6397"/>
    <cellStyle name="Calculation 9 9 4 6" xfId="6398"/>
    <cellStyle name="Calculation 9 9 4 6 2" xfId="6399"/>
    <cellStyle name="Calculation 9 9 4 7" xfId="6400"/>
    <cellStyle name="Calculation 9 9 4 7 2" xfId="6401"/>
    <cellStyle name="Calculation 9 9 4 8" xfId="6402"/>
    <cellStyle name="Calculation 9 9 4 8 2" xfId="6403"/>
    <cellStyle name="Calculation 9 9 4 9" xfId="6404"/>
    <cellStyle name="Calculation 9 9 4 9 2" xfId="6405"/>
    <cellStyle name="Calculation 9 9 5" xfId="6406"/>
    <cellStyle name="Calculation 9 9 5 10" xfId="6407"/>
    <cellStyle name="Calculation 9 9 5 10 2" xfId="6408"/>
    <cellStyle name="Calculation 9 9 5 11" xfId="6409"/>
    <cellStyle name="Calculation 9 9 5 11 2" xfId="6410"/>
    <cellStyle name="Calculation 9 9 5 12" xfId="6411"/>
    <cellStyle name="Calculation 9 9 5 12 2" xfId="6412"/>
    <cellStyle name="Calculation 9 9 5 13" xfId="6413"/>
    <cellStyle name="Calculation 9 9 5 13 2" xfId="6414"/>
    <cellStyle name="Calculation 9 9 5 14" xfId="6415"/>
    <cellStyle name="Calculation 9 9 5 2" xfId="6416"/>
    <cellStyle name="Calculation 9 9 5 2 2" xfId="6417"/>
    <cellStyle name="Calculation 9 9 5 3" xfId="6418"/>
    <cellStyle name="Calculation 9 9 5 3 2" xfId="6419"/>
    <cellStyle name="Calculation 9 9 5 4" xfId="6420"/>
    <cellStyle name="Calculation 9 9 5 4 2" xfId="6421"/>
    <cellStyle name="Calculation 9 9 5 5" xfId="6422"/>
    <cellStyle name="Calculation 9 9 5 5 2" xfId="6423"/>
    <cellStyle name="Calculation 9 9 5 6" xfId="6424"/>
    <cellStyle name="Calculation 9 9 5 6 2" xfId="6425"/>
    <cellStyle name="Calculation 9 9 5 7" xfId="6426"/>
    <cellStyle name="Calculation 9 9 5 7 2" xfId="6427"/>
    <cellStyle name="Calculation 9 9 5 8" xfId="6428"/>
    <cellStyle name="Calculation 9 9 5 8 2" xfId="6429"/>
    <cellStyle name="Calculation 9 9 5 9" xfId="6430"/>
    <cellStyle name="Calculation 9 9 5 9 2" xfId="6431"/>
    <cellStyle name="Calculation 9 9 6" xfId="6432"/>
    <cellStyle name="Calculation 9 9 6 2" xfId="6433"/>
    <cellStyle name="Calculation 9 9 7" xfId="6434"/>
    <cellStyle name="Calculation 9 9 7 2" xfId="6435"/>
    <cellStyle name="Calculation 9 9 8" xfId="6436"/>
    <cellStyle name="Calculation 9 9 8 2" xfId="6437"/>
    <cellStyle name="Calculation 9 9 9" xfId="6438"/>
    <cellStyle name="Calculation 9 9 9 2" xfId="6439"/>
    <cellStyle name="Check Cell 10" xfId="6440"/>
    <cellStyle name="Check Cell 2" xfId="179"/>
    <cellStyle name="Check Cell 2 2" xfId="180"/>
    <cellStyle name="Check Cell 2 3" xfId="6441"/>
    <cellStyle name="Check Cell 3" xfId="181"/>
    <cellStyle name="Check Cell 3 2" xfId="6442"/>
    <cellStyle name="Check Cell 4" xfId="182"/>
    <cellStyle name="Check Cell 4 2" xfId="6443"/>
    <cellStyle name="Check Cell 5" xfId="6444"/>
    <cellStyle name="Check Cell 6" xfId="6445"/>
    <cellStyle name="Check Cell 7" xfId="6446"/>
    <cellStyle name="Check Cell 8" xfId="6447"/>
    <cellStyle name="Check Cell 9" xfId="6448"/>
    <cellStyle name="Comma" xfId="1" builtinId="3"/>
    <cellStyle name="Comma 10" xfId="183"/>
    <cellStyle name="Comma 10 2" xfId="184"/>
    <cellStyle name="Comma 10 2 2" xfId="6450"/>
    <cellStyle name="Comma 10 3" xfId="185"/>
    <cellStyle name="Comma 10 3 2" xfId="6451"/>
    <cellStyle name="Comma 10 4" xfId="6452"/>
    <cellStyle name="Comma 10 5" xfId="6449"/>
    <cellStyle name="Comma 11" xfId="186"/>
    <cellStyle name="Comma 11 2" xfId="6453"/>
    <cellStyle name="Comma 12" xfId="847"/>
    <cellStyle name="Comma 12 2" xfId="6454"/>
    <cellStyle name="Comma 13" xfId="6455"/>
    <cellStyle name="Comma 13 2" xfId="6456"/>
    <cellStyle name="Comma 14" xfId="6457"/>
    <cellStyle name="Comma 15" xfId="6458"/>
    <cellStyle name="Comma 16" xfId="6459"/>
    <cellStyle name="Comma 17" xfId="6460"/>
    <cellStyle name="Comma 18" xfId="850"/>
    <cellStyle name="Comma 19" xfId="28175"/>
    <cellStyle name="Comma 2" xfId="2"/>
    <cellStyle name="Comma 2 2" xfId="3"/>
    <cellStyle name="Comma 2 2 2" xfId="188"/>
    <cellStyle name="Comma 2 2 2 2" xfId="6463"/>
    <cellStyle name="Comma 2 2 2 3" xfId="6464"/>
    <cellStyle name="Comma 2 2 2 4" xfId="6462"/>
    <cellStyle name="Comma 2 2 3" xfId="187"/>
    <cellStyle name="Comma 2 2 3 2" xfId="6465"/>
    <cellStyle name="Comma 2 2 4" xfId="6466"/>
    <cellStyle name="Comma 2 2 5" xfId="6467"/>
    <cellStyle name="Comma 2 3" xfId="4"/>
    <cellStyle name="Comma 2 3 2" xfId="190"/>
    <cellStyle name="Comma 2 3 3" xfId="191"/>
    <cellStyle name="Comma 2 3 4" xfId="192"/>
    <cellStyle name="Comma 2 3 5" xfId="189"/>
    <cellStyle name="Comma 2 4" xfId="25"/>
    <cellStyle name="Comma 2 5" xfId="6461"/>
    <cellStyle name="Comma 3" xfId="23"/>
    <cellStyle name="Comma 3 10" xfId="6468"/>
    <cellStyle name="Comma 3 2" xfId="194"/>
    <cellStyle name="Comma 3 2 2" xfId="6469"/>
    <cellStyle name="Comma 3 3" xfId="195"/>
    <cellStyle name="Comma 3 3 2" xfId="196"/>
    <cellStyle name="Comma 3 3 2 2" xfId="197"/>
    <cellStyle name="Comma 3 3 2 2 2" xfId="198"/>
    <cellStyle name="Comma 3 3 2 3" xfId="199"/>
    <cellStyle name="Comma 3 3 3" xfId="200"/>
    <cellStyle name="Comma 3 3 3 2" xfId="201"/>
    <cellStyle name="Comma 3 3 4" xfId="202"/>
    <cellStyle name="Comma 3 3 5" xfId="6470"/>
    <cellStyle name="Comma 3 4" xfId="203"/>
    <cellStyle name="Comma 3 4 2" xfId="204"/>
    <cellStyle name="Comma 3 4 2 2" xfId="205"/>
    <cellStyle name="Comma 3 4 3" xfId="206"/>
    <cellStyle name="Comma 3 5" xfId="207"/>
    <cellStyle name="Comma 3 5 2" xfId="208"/>
    <cellStyle name="Comma 3 5 2 2" xfId="209"/>
    <cellStyle name="Comma 3 5 3" xfId="210"/>
    <cellStyle name="Comma 3 6" xfId="211"/>
    <cellStyle name="Comma 3 6 2" xfId="212"/>
    <cellStyle name="Comma 3 6 2 2" xfId="213"/>
    <cellStyle name="Comma 3 6 3" xfId="214"/>
    <cellStyle name="Comma 3 7" xfId="215"/>
    <cellStyle name="Comma 3 7 2" xfId="216"/>
    <cellStyle name="Comma 3 8" xfId="217"/>
    <cellStyle name="Comma 3 9" xfId="193"/>
    <cellStyle name="Comma 4" xfId="218"/>
    <cellStyle name="Comma 4 2" xfId="219"/>
    <cellStyle name="Comma 4 2 2" xfId="220"/>
    <cellStyle name="Comma 4 2 2 2" xfId="221"/>
    <cellStyle name="Comma 4 2 2 2 2" xfId="222"/>
    <cellStyle name="Comma 4 2 2 3" xfId="223"/>
    <cellStyle name="Comma 4 2 3" xfId="224"/>
    <cellStyle name="Comma 4 2 3 2" xfId="225"/>
    <cellStyle name="Comma 4 2 4" xfId="226"/>
    <cellStyle name="Comma 4 3" xfId="227"/>
    <cellStyle name="Comma 4 3 2" xfId="228"/>
    <cellStyle name="Comma 4 3 2 2" xfId="229"/>
    <cellStyle name="Comma 4 3 3" xfId="230"/>
    <cellStyle name="Comma 4 4" xfId="231"/>
    <cellStyle name="Comma 4 4 2" xfId="232"/>
    <cellStyle name="Comma 4 4 2 2" xfId="233"/>
    <cellStyle name="Comma 4 4 3" xfId="234"/>
    <cellStyle name="Comma 4 5" xfId="235"/>
    <cellStyle name="Comma 4 5 2" xfId="236"/>
    <cellStyle name="Comma 4 5 2 2" xfId="237"/>
    <cellStyle name="Comma 4 5 3" xfId="238"/>
    <cellStyle name="Comma 4 6" xfId="239"/>
    <cellStyle name="Comma 4 6 2" xfId="240"/>
    <cellStyle name="Comma 4 7" xfId="241"/>
    <cellStyle name="Comma 4 8" xfId="6471"/>
    <cellStyle name="Comma 5" xfId="242"/>
    <cellStyle name="Comma 5 2" xfId="243"/>
    <cellStyle name="Comma 5 2 2" xfId="244"/>
    <cellStyle name="Comma 5 2 2 2" xfId="245"/>
    <cellStyle name="Comma 5 2 2 2 2" xfId="246"/>
    <cellStyle name="Comma 5 2 2 3" xfId="247"/>
    <cellStyle name="Comma 5 2 3" xfId="248"/>
    <cellStyle name="Comma 5 2 3 2" xfId="249"/>
    <cellStyle name="Comma 5 2 4" xfId="250"/>
    <cellStyle name="Comma 5 2 5" xfId="6473"/>
    <cellStyle name="Comma 5 3" xfId="251"/>
    <cellStyle name="Comma 5 3 2" xfId="252"/>
    <cellStyle name="Comma 5 3 2 2" xfId="253"/>
    <cellStyle name="Comma 5 3 3" xfId="254"/>
    <cellStyle name="Comma 5 3 4" xfId="6474"/>
    <cellStyle name="Comma 5 4" xfId="255"/>
    <cellStyle name="Comma 5 4 2" xfId="256"/>
    <cellStyle name="Comma 5 4 2 2" xfId="257"/>
    <cellStyle name="Comma 5 4 3" xfId="258"/>
    <cellStyle name="Comma 5 4 4" xfId="6475"/>
    <cellStyle name="Comma 5 5" xfId="259"/>
    <cellStyle name="Comma 5 5 2" xfId="260"/>
    <cellStyle name="Comma 5 5 2 2" xfId="261"/>
    <cellStyle name="Comma 5 5 3" xfId="262"/>
    <cellStyle name="Comma 5 6" xfId="263"/>
    <cellStyle name="Comma 5 6 2" xfId="264"/>
    <cellStyle name="Comma 5 7" xfId="265"/>
    <cellStyle name="Comma 5 8" xfId="6472"/>
    <cellStyle name="Comma 6" xfId="266"/>
    <cellStyle name="Comma 6 2" xfId="6477"/>
    <cellStyle name="Comma 6 2 2" xfId="6478"/>
    <cellStyle name="Comma 6 3" xfId="6479"/>
    <cellStyle name="Comma 6 4" xfId="6476"/>
    <cellStyle name="Comma 7" xfId="267"/>
    <cellStyle name="Comma 7 2" xfId="6481"/>
    <cellStyle name="Comma 7 3" xfId="6480"/>
    <cellStyle name="Comma 8" xfId="268"/>
    <cellStyle name="Comma 8 2" xfId="6483"/>
    <cellStyle name="Comma 8 3" xfId="6484"/>
    <cellStyle name="Comma 8 4" xfId="6485"/>
    <cellStyle name="Comma 8 5" xfId="6482"/>
    <cellStyle name="Comma 9" xfId="269"/>
    <cellStyle name="Comma 9 2" xfId="6486"/>
    <cellStyle name="Comma0" xfId="6487"/>
    <cellStyle name="Comma1 - Style1" xfId="6488"/>
    <cellStyle name="Currency" xfId="5" builtinId="4"/>
    <cellStyle name="Currency 10" xfId="270"/>
    <cellStyle name="Currency 10 2" xfId="6489"/>
    <cellStyle name="Currency 11" xfId="851"/>
    <cellStyle name="Currency 12" xfId="28177"/>
    <cellStyle name="Currency 2" xfId="6"/>
    <cellStyle name="Currency 2 10" xfId="271"/>
    <cellStyle name="Currency 2 11" xfId="272"/>
    <cellStyle name="Currency 2 12" xfId="6490"/>
    <cellStyle name="Currency 2 2" xfId="7"/>
    <cellStyle name="Currency 2 2 2" xfId="274"/>
    <cellStyle name="Currency 2 2 3" xfId="273"/>
    <cellStyle name="Currency 2 2 4" xfId="6491"/>
    <cellStyle name="Currency 2 3" xfId="8"/>
    <cellStyle name="Currency 2 3 2" xfId="276"/>
    <cellStyle name="Currency 2 3 3" xfId="275"/>
    <cellStyle name="Currency 2 3 4" xfId="6492"/>
    <cellStyle name="Currency 2 4" xfId="26"/>
    <cellStyle name="Currency 2 4 2" xfId="278"/>
    <cellStyle name="Currency 2 4 2 2" xfId="279"/>
    <cellStyle name="Currency 2 4 2 2 2" xfId="280"/>
    <cellStyle name="Currency 2 4 2 3" xfId="281"/>
    <cellStyle name="Currency 2 4 3" xfId="282"/>
    <cellStyle name="Currency 2 4 3 2" xfId="283"/>
    <cellStyle name="Currency 2 4 4" xfId="284"/>
    <cellStyle name="Currency 2 4 5" xfId="277"/>
    <cellStyle name="Currency 2 4 6" xfId="6493"/>
    <cellStyle name="Currency 2 5" xfId="285"/>
    <cellStyle name="Currency 2 5 2" xfId="286"/>
    <cellStyle name="Currency 2 5 2 2" xfId="287"/>
    <cellStyle name="Currency 2 5 3" xfId="288"/>
    <cellStyle name="Currency 2 6" xfId="289"/>
    <cellStyle name="Currency 2 6 2" xfId="290"/>
    <cellStyle name="Currency 2 6 2 2" xfId="291"/>
    <cellStyle name="Currency 2 6 3" xfId="292"/>
    <cellStyle name="Currency 2 7" xfId="293"/>
    <cellStyle name="Currency 2 7 2" xfId="294"/>
    <cellStyle name="Currency 2 7 2 2" xfId="295"/>
    <cellStyle name="Currency 2 7 3" xfId="296"/>
    <cellStyle name="Currency 2 8" xfId="297"/>
    <cellStyle name="Currency 2 8 2" xfId="298"/>
    <cellStyle name="Currency 2 9" xfId="299"/>
    <cellStyle name="Currency 3" xfId="9"/>
    <cellStyle name="Currency 3 2" xfId="300"/>
    <cellStyle name="Currency 3 2 2" xfId="6495"/>
    <cellStyle name="Currency 3 3" xfId="6496"/>
    <cellStyle name="Currency 3 4" xfId="6497"/>
    <cellStyle name="Currency 3 5" xfId="6498"/>
    <cellStyle name="Currency 3 6" xfId="6494"/>
    <cellStyle name="Currency 4" xfId="10"/>
    <cellStyle name="Currency 4 10" xfId="6499"/>
    <cellStyle name="Currency 4 2" xfId="302"/>
    <cellStyle name="Currency 4 2 2" xfId="303"/>
    <cellStyle name="Currency 4 2 2 2" xfId="304"/>
    <cellStyle name="Currency 4 2 2 2 2" xfId="305"/>
    <cellStyle name="Currency 4 2 2 3" xfId="306"/>
    <cellStyle name="Currency 4 2 3" xfId="307"/>
    <cellStyle name="Currency 4 2 3 2" xfId="308"/>
    <cellStyle name="Currency 4 2 4" xfId="309"/>
    <cellStyle name="Currency 4 2 5" xfId="6500"/>
    <cellStyle name="Currency 4 3" xfId="310"/>
    <cellStyle name="Currency 4 3 2" xfId="311"/>
    <cellStyle name="Currency 4 3 2 2" xfId="312"/>
    <cellStyle name="Currency 4 3 3" xfId="313"/>
    <cellStyle name="Currency 4 4" xfId="314"/>
    <cellStyle name="Currency 4 4 2" xfId="315"/>
    <cellStyle name="Currency 4 4 2 2" xfId="316"/>
    <cellStyle name="Currency 4 4 3" xfId="317"/>
    <cellStyle name="Currency 4 5" xfId="318"/>
    <cellStyle name="Currency 4 5 2" xfId="319"/>
    <cellStyle name="Currency 4 5 2 2" xfId="320"/>
    <cellStyle name="Currency 4 5 3" xfId="321"/>
    <cellStyle name="Currency 4 6" xfId="322"/>
    <cellStyle name="Currency 4 6 2" xfId="323"/>
    <cellStyle name="Currency 4 7" xfId="324"/>
    <cellStyle name="Currency 4 8" xfId="325"/>
    <cellStyle name="Currency 4 9" xfId="301"/>
    <cellStyle name="Currency 5" xfId="11"/>
    <cellStyle name="Currency 5 2" xfId="326"/>
    <cellStyle name="Currency 5 2 2" xfId="327"/>
    <cellStyle name="Currency 5 2 2 2" xfId="328"/>
    <cellStyle name="Currency 5 2 2 2 2" xfId="329"/>
    <cellStyle name="Currency 5 2 2 3" xfId="330"/>
    <cellStyle name="Currency 5 2 3" xfId="331"/>
    <cellStyle name="Currency 5 2 3 2" xfId="332"/>
    <cellStyle name="Currency 5 2 4" xfId="333"/>
    <cellStyle name="Currency 5 3" xfId="334"/>
    <cellStyle name="Currency 5 3 2" xfId="335"/>
    <cellStyle name="Currency 5 3 2 2" xfId="336"/>
    <cellStyle name="Currency 5 3 3" xfId="337"/>
    <cellStyle name="Currency 5 4" xfId="338"/>
    <cellStyle name="Currency 5 4 2" xfId="339"/>
    <cellStyle name="Currency 5 4 2 2" xfId="340"/>
    <cellStyle name="Currency 5 4 3" xfId="341"/>
    <cellStyle name="Currency 5 5" xfId="342"/>
    <cellStyle name="Currency 5 5 2" xfId="343"/>
    <cellStyle name="Currency 5 5 2 2" xfId="344"/>
    <cellStyle name="Currency 5 5 3" xfId="345"/>
    <cellStyle name="Currency 5 6" xfId="346"/>
    <cellStyle name="Currency 5 6 2" xfId="347"/>
    <cellStyle name="Currency 5 7" xfId="348"/>
    <cellStyle name="Currency 5 8" xfId="349"/>
    <cellStyle name="Currency 5 9" xfId="6501"/>
    <cellStyle name="Currency 6" xfId="350"/>
    <cellStyle name="Currency 6 2" xfId="351"/>
    <cellStyle name="Currency 6 3" xfId="6502"/>
    <cellStyle name="Currency 7" xfId="352"/>
    <cellStyle name="Currency 7 2" xfId="6504"/>
    <cellStyle name="Currency 7 3" xfId="6503"/>
    <cellStyle name="Currency 8" xfId="353"/>
    <cellStyle name="Currency 8 2" xfId="6505"/>
    <cellStyle name="Currency 9" xfId="354"/>
    <cellStyle name="Currency 9 2" xfId="355"/>
    <cellStyle name="Currency 9 3" xfId="6506"/>
    <cellStyle name="Currency0" xfId="6507"/>
    <cellStyle name="DRG Table" xfId="356"/>
    <cellStyle name="Explanatory Text 10" xfId="6508"/>
    <cellStyle name="Explanatory Text 2" xfId="357"/>
    <cellStyle name="Explanatory Text 2 2" xfId="358"/>
    <cellStyle name="Explanatory Text 2 3" xfId="6509"/>
    <cellStyle name="Explanatory Text 3" xfId="359"/>
    <cellStyle name="Explanatory Text 3 2" xfId="6510"/>
    <cellStyle name="Explanatory Text 4" xfId="360"/>
    <cellStyle name="Explanatory Text 4 2" xfId="6511"/>
    <cellStyle name="Explanatory Text 5" xfId="6512"/>
    <cellStyle name="Explanatory Text 6" xfId="6513"/>
    <cellStyle name="Explanatory Text 7" xfId="6514"/>
    <cellStyle name="Explanatory Text 8" xfId="6515"/>
    <cellStyle name="Explanatory Text 9" xfId="6516"/>
    <cellStyle name="Fixed2 - Style1" xfId="6517"/>
    <cellStyle name="Followed Hyperlink 2" xfId="361"/>
    <cellStyle name="Good 10" xfId="6518"/>
    <cellStyle name="Good 2" xfId="362"/>
    <cellStyle name="Good 2 2" xfId="363"/>
    <cellStyle name="Good 2 3" xfId="6519"/>
    <cellStyle name="Good 3" xfId="364"/>
    <cellStyle name="Good 3 2" xfId="6520"/>
    <cellStyle name="Good 4" xfId="365"/>
    <cellStyle name="Good 4 2" xfId="6521"/>
    <cellStyle name="Good 5" xfId="6522"/>
    <cellStyle name="Good 6" xfId="6523"/>
    <cellStyle name="Good 7" xfId="6524"/>
    <cellStyle name="Good 8" xfId="6525"/>
    <cellStyle name="Good 9" xfId="6526"/>
    <cellStyle name="Heading 1 10" xfId="6527"/>
    <cellStyle name="Heading 1 2" xfId="366"/>
    <cellStyle name="Heading 1 2 2" xfId="367"/>
    <cellStyle name="Heading 1 2 3" xfId="6528"/>
    <cellStyle name="Heading 1 3" xfId="368"/>
    <cellStyle name="Heading 1 3 2" xfId="6529"/>
    <cellStyle name="Heading 1 4" xfId="369"/>
    <cellStyle name="Heading 1 4 2" xfId="6530"/>
    <cellStyle name="Heading 1 5" xfId="6531"/>
    <cellStyle name="Heading 1 6" xfId="6532"/>
    <cellStyle name="Heading 1 7" xfId="6533"/>
    <cellStyle name="Heading 1 8" xfId="6534"/>
    <cellStyle name="Heading 1 9" xfId="6535"/>
    <cellStyle name="Heading 2 10" xfId="6536"/>
    <cellStyle name="Heading 2 2" xfId="370"/>
    <cellStyle name="Heading 2 2 2" xfId="371"/>
    <cellStyle name="Heading 2 2 3" xfId="6537"/>
    <cellStyle name="Heading 2 3" xfId="372"/>
    <cellStyle name="Heading 2 3 2" xfId="6538"/>
    <cellStyle name="Heading 2 4" xfId="373"/>
    <cellStyle name="Heading 2 4 2" xfId="6539"/>
    <cellStyle name="Heading 2 5" xfId="6540"/>
    <cellStyle name="Heading 2 6" xfId="6541"/>
    <cellStyle name="Heading 2 7" xfId="6542"/>
    <cellStyle name="Heading 2 8" xfId="6543"/>
    <cellStyle name="Heading 2 9" xfId="6544"/>
    <cellStyle name="Heading 3 10" xfId="6545"/>
    <cellStyle name="Heading 3 2" xfId="374"/>
    <cellStyle name="Heading 3 2 2" xfId="375"/>
    <cellStyle name="Heading 3 2 3" xfId="6546"/>
    <cellStyle name="Heading 3 3" xfId="376"/>
    <cellStyle name="Heading 3 3 2" xfId="6547"/>
    <cellStyle name="Heading 3 4" xfId="377"/>
    <cellStyle name="Heading 3 4 2" xfId="6548"/>
    <cellStyle name="Heading 3 5" xfId="6549"/>
    <cellStyle name="Heading 3 6" xfId="6550"/>
    <cellStyle name="Heading 3 7" xfId="6551"/>
    <cellStyle name="Heading 3 8" xfId="6552"/>
    <cellStyle name="Heading 3 9" xfId="6553"/>
    <cellStyle name="Heading 4 10" xfId="6554"/>
    <cellStyle name="Heading 4 2" xfId="378"/>
    <cellStyle name="Heading 4 2 2" xfId="379"/>
    <cellStyle name="Heading 4 2 3" xfId="6555"/>
    <cellStyle name="Heading 4 3" xfId="380"/>
    <cellStyle name="Heading 4 3 2" xfId="6556"/>
    <cellStyle name="Heading 4 4" xfId="381"/>
    <cellStyle name="Heading 4 4 2" xfId="6557"/>
    <cellStyle name="Heading 4 5" xfId="6558"/>
    <cellStyle name="Heading 4 6" xfId="6559"/>
    <cellStyle name="Heading 4 7" xfId="6560"/>
    <cellStyle name="Heading 4 8" xfId="6561"/>
    <cellStyle name="Heading 4 9" xfId="6562"/>
    <cellStyle name="Hyperlink 2" xfId="382"/>
    <cellStyle name="Hyperlink 2 2" xfId="383"/>
    <cellStyle name="Hyperlink 3" xfId="384"/>
    <cellStyle name="Hyperlink 4" xfId="385"/>
    <cellStyle name="Hyperlink 6" xfId="6563"/>
    <cellStyle name="Hyperlink 8" xfId="6564"/>
    <cellStyle name="Input 10" xfId="6565"/>
    <cellStyle name="Input 2" xfId="386"/>
    <cellStyle name="Input 2 2" xfId="387"/>
    <cellStyle name="Input 2 2 2" xfId="388"/>
    <cellStyle name="Input 2 2 2 2" xfId="389"/>
    <cellStyle name="Input 2 2 2 2 2" xfId="390"/>
    <cellStyle name="Input 2 2 2 2 3" xfId="391"/>
    <cellStyle name="Input 2 2 2 3" xfId="392"/>
    <cellStyle name="Input 2 2 2 4" xfId="393"/>
    <cellStyle name="Input 2 2 3" xfId="394"/>
    <cellStyle name="Input 2 2 3 2" xfId="395"/>
    <cellStyle name="Input 2 2 3 3" xfId="396"/>
    <cellStyle name="Input 2 2 4" xfId="397"/>
    <cellStyle name="Input 2 2 5" xfId="398"/>
    <cellStyle name="Input 2 3" xfId="399"/>
    <cellStyle name="Input 2 3 2" xfId="400"/>
    <cellStyle name="Input 2 3 2 2" xfId="401"/>
    <cellStyle name="Input 2 3 2 3" xfId="402"/>
    <cellStyle name="Input 2 3 3" xfId="403"/>
    <cellStyle name="Input 2 3 4" xfId="404"/>
    <cellStyle name="Input 2 4" xfId="405"/>
    <cellStyle name="Input 2 5" xfId="406"/>
    <cellStyle name="Input 2 5 2" xfId="407"/>
    <cellStyle name="Input 2 5 3" xfId="408"/>
    <cellStyle name="Input 2 6" xfId="409"/>
    <cellStyle name="Input 2 7" xfId="410"/>
    <cellStyle name="Input 2 8" xfId="6566"/>
    <cellStyle name="Input 3" xfId="411"/>
    <cellStyle name="Input 3 2" xfId="412"/>
    <cellStyle name="Input 3 2 2" xfId="413"/>
    <cellStyle name="Input 3 2 2 2" xfId="414"/>
    <cellStyle name="Input 3 2 2 3" xfId="415"/>
    <cellStyle name="Input 3 2 3" xfId="416"/>
    <cellStyle name="Input 3 2 4" xfId="417"/>
    <cellStyle name="Input 3 3" xfId="418"/>
    <cellStyle name="Input 3 3 2" xfId="419"/>
    <cellStyle name="Input 3 3 3" xfId="420"/>
    <cellStyle name="Input 3 4" xfId="421"/>
    <cellStyle name="Input 3 5" xfId="422"/>
    <cellStyle name="Input 3 6" xfId="6567"/>
    <cellStyle name="Input 4" xfId="423"/>
    <cellStyle name="Input 4 2" xfId="424"/>
    <cellStyle name="Input 4 2 2" xfId="425"/>
    <cellStyle name="Input 4 2 3" xfId="426"/>
    <cellStyle name="Input 4 3" xfId="427"/>
    <cellStyle name="Input 4 4" xfId="428"/>
    <cellStyle name="Input 4 5" xfId="6568"/>
    <cellStyle name="Input 5" xfId="429"/>
    <cellStyle name="Input 5 2" xfId="430"/>
    <cellStyle name="Input 5 3" xfId="431"/>
    <cellStyle name="Input 5 4" xfId="6569"/>
    <cellStyle name="Input 6" xfId="6570"/>
    <cellStyle name="Input 7" xfId="6571"/>
    <cellStyle name="Input 8" xfId="6572"/>
    <cellStyle name="Input 8 10" xfId="6573"/>
    <cellStyle name="Input 8 10 10" xfId="6574"/>
    <cellStyle name="Input 8 10 10 2" xfId="6575"/>
    <cellStyle name="Input 8 10 11" xfId="6576"/>
    <cellStyle name="Input 8 10 11 2" xfId="6577"/>
    <cellStyle name="Input 8 10 12" xfId="6578"/>
    <cellStyle name="Input 8 10 12 2" xfId="6579"/>
    <cellStyle name="Input 8 10 13" xfId="6580"/>
    <cellStyle name="Input 8 10 13 2" xfId="6581"/>
    <cellStyle name="Input 8 10 14" xfId="6582"/>
    <cellStyle name="Input 8 10 14 2" xfId="6583"/>
    <cellStyle name="Input 8 10 15" xfId="6584"/>
    <cellStyle name="Input 8 10 15 2" xfId="6585"/>
    <cellStyle name="Input 8 10 16" xfId="6586"/>
    <cellStyle name="Input 8 10 16 2" xfId="6587"/>
    <cellStyle name="Input 8 10 17" xfId="6588"/>
    <cellStyle name="Input 8 10 17 2" xfId="6589"/>
    <cellStyle name="Input 8 10 18" xfId="6590"/>
    <cellStyle name="Input 8 10 2" xfId="6591"/>
    <cellStyle name="Input 8 10 2 2" xfId="6592"/>
    <cellStyle name="Input 8 10 3" xfId="6593"/>
    <cellStyle name="Input 8 10 3 2" xfId="6594"/>
    <cellStyle name="Input 8 10 4" xfId="6595"/>
    <cellStyle name="Input 8 10 4 2" xfId="6596"/>
    <cellStyle name="Input 8 10 5" xfId="6597"/>
    <cellStyle name="Input 8 10 5 2" xfId="6598"/>
    <cellStyle name="Input 8 10 6" xfId="6599"/>
    <cellStyle name="Input 8 10 6 2" xfId="6600"/>
    <cellStyle name="Input 8 10 7" xfId="6601"/>
    <cellStyle name="Input 8 10 7 2" xfId="6602"/>
    <cellStyle name="Input 8 10 8" xfId="6603"/>
    <cellStyle name="Input 8 10 8 2" xfId="6604"/>
    <cellStyle name="Input 8 10 9" xfId="6605"/>
    <cellStyle name="Input 8 10 9 2" xfId="6606"/>
    <cellStyle name="Input 8 11" xfId="6607"/>
    <cellStyle name="Input 8 11 10" xfId="6608"/>
    <cellStyle name="Input 8 11 10 2" xfId="6609"/>
    <cellStyle name="Input 8 11 11" xfId="6610"/>
    <cellStyle name="Input 8 11 11 2" xfId="6611"/>
    <cellStyle name="Input 8 11 12" xfId="6612"/>
    <cellStyle name="Input 8 11 12 2" xfId="6613"/>
    <cellStyle name="Input 8 11 13" xfId="6614"/>
    <cellStyle name="Input 8 11 13 2" xfId="6615"/>
    <cellStyle name="Input 8 11 14" xfId="6616"/>
    <cellStyle name="Input 8 11 14 2" xfId="6617"/>
    <cellStyle name="Input 8 11 15" xfId="6618"/>
    <cellStyle name="Input 8 11 15 2" xfId="6619"/>
    <cellStyle name="Input 8 11 16" xfId="6620"/>
    <cellStyle name="Input 8 11 16 2" xfId="6621"/>
    <cellStyle name="Input 8 11 17" xfId="6622"/>
    <cellStyle name="Input 8 11 17 2" xfId="6623"/>
    <cellStyle name="Input 8 11 18" xfId="6624"/>
    <cellStyle name="Input 8 11 2" xfId="6625"/>
    <cellStyle name="Input 8 11 2 2" xfId="6626"/>
    <cellStyle name="Input 8 11 3" xfId="6627"/>
    <cellStyle name="Input 8 11 3 2" xfId="6628"/>
    <cellStyle name="Input 8 11 4" xfId="6629"/>
    <cellStyle name="Input 8 11 4 2" xfId="6630"/>
    <cellStyle name="Input 8 11 5" xfId="6631"/>
    <cellStyle name="Input 8 11 5 2" xfId="6632"/>
    <cellStyle name="Input 8 11 6" xfId="6633"/>
    <cellStyle name="Input 8 11 6 2" xfId="6634"/>
    <cellStyle name="Input 8 11 7" xfId="6635"/>
    <cellStyle name="Input 8 11 7 2" xfId="6636"/>
    <cellStyle name="Input 8 11 8" xfId="6637"/>
    <cellStyle name="Input 8 11 8 2" xfId="6638"/>
    <cellStyle name="Input 8 11 9" xfId="6639"/>
    <cellStyle name="Input 8 11 9 2" xfId="6640"/>
    <cellStyle name="Input 8 12" xfId="6641"/>
    <cellStyle name="Input 8 12 10" xfId="6642"/>
    <cellStyle name="Input 8 12 10 2" xfId="6643"/>
    <cellStyle name="Input 8 12 11" xfId="6644"/>
    <cellStyle name="Input 8 12 11 2" xfId="6645"/>
    <cellStyle name="Input 8 12 12" xfId="6646"/>
    <cellStyle name="Input 8 12 12 2" xfId="6647"/>
    <cellStyle name="Input 8 12 13" xfId="6648"/>
    <cellStyle name="Input 8 12 13 2" xfId="6649"/>
    <cellStyle name="Input 8 12 14" xfId="6650"/>
    <cellStyle name="Input 8 12 14 2" xfId="6651"/>
    <cellStyle name="Input 8 12 15" xfId="6652"/>
    <cellStyle name="Input 8 12 15 2" xfId="6653"/>
    <cellStyle name="Input 8 12 16" xfId="6654"/>
    <cellStyle name="Input 8 12 2" xfId="6655"/>
    <cellStyle name="Input 8 12 2 2" xfId="6656"/>
    <cellStyle name="Input 8 12 3" xfId="6657"/>
    <cellStyle name="Input 8 12 3 2" xfId="6658"/>
    <cellStyle name="Input 8 12 4" xfId="6659"/>
    <cellStyle name="Input 8 12 4 2" xfId="6660"/>
    <cellStyle name="Input 8 12 5" xfId="6661"/>
    <cellStyle name="Input 8 12 5 2" xfId="6662"/>
    <cellStyle name="Input 8 12 6" xfId="6663"/>
    <cellStyle name="Input 8 12 6 2" xfId="6664"/>
    <cellStyle name="Input 8 12 7" xfId="6665"/>
    <cellStyle name="Input 8 12 7 2" xfId="6666"/>
    <cellStyle name="Input 8 12 8" xfId="6667"/>
    <cellStyle name="Input 8 12 8 2" xfId="6668"/>
    <cellStyle name="Input 8 12 9" xfId="6669"/>
    <cellStyle name="Input 8 12 9 2" xfId="6670"/>
    <cellStyle name="Input 8 13" xfId="6671"/>
    <cellStyle name="Input 8 13 10" xfId="6672"/>
    <cellStyle name="Input 8 13 10 2" xfId="6673"/>
    <cellStyle name="Input 8 13 11" xfId="6674"/>
    <cellStyle name="Input 8 13 11 2" xfId="6675"/>
    <cellStyle name="Input 8 13 12" xfId="6676"/>
    <cellStyle name="Input 8 13 12 2" xfId="6677"/>
    <cellStyle name="Input 8 13 13" xfId="6678"/>
    <cellStyle name="Input 8 13 13 2" xfId="6679"/>
    <cellStyle name="Input 8 13 14" xfId="6680"/>
    <cellStyle name="Input 8 13 14 2" xfId="6681"/>
    <cellStyle name="Input 8 13 15" xfId="6682"/>
    <cellStyle name="Input 8 13 15 2" xfId="6683"/>
    <cellStyle name="Input 8 13 16" xfId="6684"/>
    <cellStyle name="Input 8 13 2" xfId="6685"/>
    <cellStyle name="Input 8 13 2 2" xfId="6686"/>
    <cellStyle name="Input 8 13 3" xfId="6687"/>
    <cellStyle name="Input 8 13 3 2" xfId="6688"/>
    <cellStyle name="Input 8 13 4" xfId="6689"/>
    <cellStyle name="Input 8 13 4 2" xfId="6690"/>
    <cellStyle name="Input 8 13 5" xfId="6691"/>
    <cellStyle name="Input 8 13 5 2" xfId="6692"/>
    <cellStyle name="Input 8 13 6" xfId="6693"/>
    <cellStyle name="Input 8 13 6 2" xfId="6694"/>
    <cellStyle name="Input 8 13 7" xfId="6695"/>
    <cellStyle name="Input 8 13 7 2" xfId="6696"/>
    <cellStyle name="Input 8 13 8" xfId="6697"/>
    <cellStyle name="Input 8 13 8 2" xfId="6698"/>
    <cellStyle name="Input 8 13 9" xfId="6699"/>
    <cellStyle name="Input 8 13 9 2" xfId="6700"/>
    <cellStyle name="Input 8 14" xfId="6701"/>
    <cellStyle name="Input 8 14 10" xfId="6702"/>
    <cellStyle name="Input 8 14 10 2" xfId="6703"/>
    <cellStyle name="Input 8 14 11" xfId="6704"/>
    <cellStyle name="Input 8 14 11 2" xfId="6705"/>
    <cellStyle name="Input 8 14 12" xfId="6706"/>
    <cellStyle name="Input 8 14 12 2" xfId="6707"/>
    <cellStyle name="Input 8 14 13" xfId="6708"/>
    <cellStyle name="Input 8 14 13 2" xfId="6709"/>
    <cellStyle name="Input 8 14 14" xfId="6710"/>
    <cellStyle name="Input 8 14 14 2" xfId="6711"/>
    <cellStyle name="Input 8 14 15" xfId="6712"/>
    <cellStyle name="Input 8 14 2" xfId="6713"/>
    <cellStyle name="Input 8 14 2 2" xfId="6714"/>
    <cellStyle name="Input 8 14 3" xfId="6715"/>
    <cellStyle name="Input 8 14 3 2" xfId="6716"/>
    <cellStyle name="Input 8 14 4" xfId="6717"/>
    <cellStyle name="Input 8 14 4 2" xfId="6718"/>
    <cellStyle name="Input 8 14 5" xfId="6719"/>
    <cellStyle name="Input 8 14 5 2" xfId="6720"/>
    <cellStyle name="Input 8 14 6" xfId="6721"/>
    <cellStyle name="Input 8 14 6 2" xfId="6722"/>
    <cellStyle name="Input 8 14 7" xfId="6723"/>
    <cellStyle name="Input 8 14 7 2" xfId="6724"/>
    <cellStyle name="Input 8 14 8" xfId="6725"/>
    <cellStyle name="Input 8 14 8 2" xfId="6726"/>
    <cellStyle name="Input 8 14 9" xfId="6727"/>
    <cellStyle name="Input 8 14 9 2" xfId="6728"/>
    <cellStyle name="Input 8 15" xfId="6729"/>
    <cellStyle name="Input 8 15 2" xfId="6730"/>
    <cellStyle name="Input 8 16" xfId="6731"/>
    <cellStyle name="Input 8 16 2" xfId="6732"/>
    <cellStyle name="Input 8 17" xfId="6733"/>
    <cellStyle name="Input 8 17 2" xfId="6734"/>
    <cellStyle name="Input 8 18" xfId="6735"/>
    <cellStyle name="Input 8 18 2" xfId="6736"/>
    <cellStyle name="Input 8 19" xfId="6737"/>
    <cellStyle name="Input 8 19 2" xfId="6738"/>
    <cellStyle name="Input 8 2" xfId="6739"/>
    <cellStyle name="Input 8 2 10" xfId="6740"/>
    <cellStyle name="Input 8 2 10 10" xfId="6741"/>
    <cellStyle name="Input 8 2 10 10 2" xfId="6742"/>
    <cellStyle name="Input 8 2 10 11" xfId="6743"/>
    <cellStyle name="Input 8 2 10 11 2" xfId="6744"/>
    <cellStyle name="Input 8 2 10 12" xfId="6745"/>
    <cellStyle name="Input 8 2 10 12 2" xfId="6746"/>
    <cellStyle name="Input 8 2 10 13" xfId="6747"/>
    <cellStyle name="Input 8 2 10 13 2" xfId="6748"/>
    <cellStyle name="Input 8 2 10 14" xfId="6749"/>
    <cellStyle name="Input 8 2 10 14 2" xfId="6750"/>
    <cellStyle name="Input 8 2 10 15" xfId="6751"/>
    <cellStyle name="Input 8 2 10 15 2" xfId="6752"/>
    <cellStyle name="Input 8 2 10 16" xfId="6753"/>
    <cellStyle name="Input 8 2 10 16 2" xfId="6754"/>
    <cellStyle name="Input 8 2 10 17" xfId="6755"/>
    <cellStyle name="Input 8 2 10 17 2" xfId="6756"/>
    <cellStyle name="Input 8 2 10 18" xfId="6757"/>
    <cellStyle name="Input 8 2 10 2" xfId="6758"/>
    <cellStyle name="Input 8 2 10 2 2" xfId="6759"/>
    <cellStyle name="Input 8 2 10 3" xfId="6760"/>
    <cellStyle name="Input 8 2 10 3 2" xfId="6761"/>
    <cellStyle name="Input 8 2 10 4" xfId="6762"/>
    <cellStyle name="Input 8 2 10 4 2" xfId="6763"/>
    <cellStyle name="Input 8 2 10 5" xfId="6764"/>
    <cellStyle name="Input 8 2 10 5 2" xfId="6765"/>
    <cellStyle name="Input 8 2 10 6" xfId="6766"/>
    <cellStyle name="Input 8 2 10 6 2" xfId="6767"/>
    <cellStyle name="Input 8 2 10 7" xfId="6768"/>
    <cellStyle name="Input 8 2 10 7 2" xfId="6769"/>
    <cellStyle name="Input 8 2 10 8" xfId="6770"/>
    <cellStyle name="Input 8 2 10 8 2" xfId="6771"/>
    <cellStyle name="Input 8 2 10 9" xfId="6772"/>
    <cellStyle name="Input 8 2 10 9 2" xfId="6773"/>
    <cellStyle name="Input 8 2 11" xfId="6774"/>
    <cellStyle name="Input 8 2 11 10" xfId="6775"/>
    <cellStyle name="Input 8 2 11 10 2" xfId="6776"/>
    <cellStyle name="Input 8 2 11 11" xfId="6777"/>
    <cellStyle name="Input 8 2 11 11 2" xfId="6778"/>
    <cellStyle name="Input 8 2 11 12" xfId="6779"/>
    <cellStyle name="Input 8 2 11 12 2" xfId="6780"/>
    <cellStyle name="Input 8 2 11 13" xfId="6781"/>
    <cellStyle name="Input 8 2 11 13 2" xfId="6782"/>
    <cellStyle name="Input 8 2 11 14" xfId="6783"/>
    <cellStyle name="Input 8 2 11 14 2" xfId="6784"/>
    <cellStyle name="Input 8 2 11 15" xfId="6785"/>
    <cellStyle name="Input 8 2 11 15 2" xfId="6786"/>
    <cellStyle name="Input 8 2 11 16" xfId="6787"/>
    <cellStyle name="Input 8 2 11 2" xfId="6788"/>
    <cellStyle name="Input 8 2 11 2 2" xfId="6789"/>
    <cellStyle name="Input 8 2 11 3" xfId="6790"/>
    <cellStyle name="Input 8 2 11 3 2" xfId="6791"/>
    <cellStyle name="Input 8 2 11 4" xfId="6792"/>
    <cellStyle name="Input 8 2 11 4 2" xfId="6793"/>
    <cellStyle name="Input 8 2 11 5" xfId="6794"/>
    <cellStyle name="Input 8 2 11 5 2" xfId="6795"/>
    <cellStyle name="Input 8 2 11 6" xfId="6796"/>
    <cellStyle name="Input 8 2 11 6 2" xfId="6797"/>
    <cellStyle name="Input 8 2 11 7" xfId="6798"/>
    <cellStyle name="Input 8 2 11 7 2" xfId="6799"/>
    <cellStyle name="Input 8 2 11 8" xfId="6800"/>
    <cellStyle name="Input 8 2 11 8 2" xfId="6801"/>
    <cellStyle name="Input 8 2 11 9" xfId="6802"/>
    <cellStyle name="Input 8 2 11 9 2" xfId="6803"/>
    <cellStyle name="Input 8 2 12" xfId="6804"/>
    <cellStyle name="Input 8 2 12 10" xfId="6805"/>
    <cellStyle name="Input 8 2 12 10 2" xfId="6806"/>
    <cellStyle name="Input 8 2 12 11" xfId="6807"/>
    <cellStyle name="Input 8 2 12 11 2" xfId="6808"/>
    <cellStyle name="Input 8 2 12 12" xfId="6809"/>
    <cellStyle name="Input 8 2 12 12 2" xfId="6810"/>
    <cellStyle name="Input 8 2 12 13" xfId="6811"/>
    <cellStyle name="Input 8 2 12 13 2" xfId="6812"/>
    <cellStyle name="Input 8 2 12 14" xfId="6813"/>
    <cellStyle name="Input 8 2 12 14 2" xfId="6814"/>
    <cellStyle name="Input 8 2 12 15" xfId="6815"/>
    <cellStyle name="Input 8 2 12 15 2" xfId="6816"/>
    <cellStyle name="Input 8 2 12 16" xfId="6817"/>
    <cellStyle name="Input 8 2 12 2" xfId="6818"/>
    <cellStyle name="Input 8 2 12 2 2" xfId="6819"/>
    <cellStyle name="Input 8 2 12 3" xfId="6820"/>
    <cellStyle name="Input 8 2 12 3 2" xfId="6821"/>
    <cellStyle name="Input 8 2 12 4" xfId="6822"/>
    <cellStyle name="Input 8 2 12 4 2" xfId="6823"/>
    <cellStyle name="Input 8 2 12 5" xfId="6824"/>
    <cellStyle name="Input 8 2 12 5 2" xfId="6825"/>
    <cellStyle name="Input 8 2 12 6" xfId="6826"/>
    <cellStyle name="Input 8 2 12 6 2" xfId="6827"/>
    <cellStyle name="Input 8 2 12 7" xfId="6828"/>
    <cellStyle name="Input 8 2 12 7 2" xfId="6829"/>
    <cellStyle name="Input 8 2 12 8" xfId="6830"/>
    <cellStyle name="Input 8 2 12 8 2" xfId="6831"/>
    <cellStyle name="Input 8 2 12 9" xfId="6832"/>
    <cellStyle name="Input 8 2 12 9 2" xfId="6833"/>
    <cellStyle name="Input 8 2 13" xfId="6834"/>
    <cellStyle name="Input 8 2 13 10" xfId="6835"/>
    <cellStyle name="Input 8 2 13 10 2" xfId="6836"/>
    <cellStyle name="Input 8 2 13 11" xfId="6837"/>
    <cellStyle name="Input 8 2 13 11 2" xfId="6838"/>
    <cellStyle name="Input 8 2 13 12" xfId="6839"/>
    <cellStyle name="Input 8 2 13 12 2" xfId="6840"/>
    <cellStyle name="Input 8 2 13 13" xfId="6841"/>
    <cellStyle name="Input 8 2 13 13 2" xfId="6842"/>
    <cellStyle name="Input 8 2 13 14" xfId="6843"/>
    <cellStyle name="Input 8 2 13 14 2" xfId="6844"/>
    <cellStyle name="Input 8 2 13 15" xfId="6845"/>
    <cellStyle name="Input 8 2 13 2" xfId="6846"/>
    <cellStyle name="Input 8 2 13 2 2" xfId="6847"/>
    <cellStyle name="Input 8 2 13 3" xfId="6848"/>
    <cellStyle name="Input 8 2 13 3 2" xfId="6849"/>
    <cellStyle name="Input 8 2 13 4" xfId="6850"/>
    <cellStyle name="Input 8 2 13 4 2" xfId="6851"/>
    <cellStyle name="Input 8 2 13 5" xfId="6852"/>
    <cellStyle name="Input 8 2 13 5 2" xfId="6853"/>
    <cellStyle name="Input 8 2 13 6" xfId="6854"/>
    <cellStyle name="Input 8 2 13 6 2" xfId="6855"/>
    <cellStyle name="Input 8 2 13 7" xfId="6856"/>
    <cellStyle name="Input 8 2 13 7 2" xfId="6857"/>
    <cellStyle name="Input 8 2 13 8" xfId="6858"/>
    <cellStyle name="Input 8 2 13 8 2" xfId="6859"/>
    <cellStyle name="Input 8 2 13 9" xfId="6860"/>
    <cellStyle name="Input 8 2 13 9 2" xfId="6861"/>
    <cellStyle name="Input 8 2 14" xfId="6862"/>
    <cellStyle name="Input 8 2 14 2" xfId="6863"/>
    <cellStyle name="Input 8 2 15" xfId="6864"/>
    <cellStyle name="Input 8 2 15 2" xfId="6865"/>
    <cellStyle name="Input 8 2 16" xfId="6866"/>
    <cellStyle name="Input 8 2 16 2" xfId="6867"/>
    <cellStyle name="Input 8 2 17" xfId="6868"/>
    <cellStyle name="Input 8 2 17 2" xfId="6869"/>
    <cellStyle name="Input 8 2 18" xfId="6870"/>
    <cellStyle name="Input 8 2 18 2" xfId="6871"/>
    <cellStyle name="Input 8 2 19" xfId="6872"/>
    <cellStyle name="Input 8 2 19 2" xfId="6873"/>
    <cellStyle name="Input 8 2 2" xfId="6874"/>
    <cellStyle name="Input 8 2 2 10" xfId="6875"/>
    <cellStyle name="Input 8 2 2 10 2" xfId="6876"/>
    <cellStyle name="Input 8 2 2 11" xfId="6877"/>
    <cellStyle name="Input 8 2 2 11 2" xfId="6878"/>
    <cellStyle name="Input 8 2 2 12" xfId="6879"/>
    <cellStyle name="Input 8 2 2 12 2" xfId="6880"/>
    <cellStyle name="Input 8 2 2 13" xfId="6881"/>
    <cellStyle name="Input 8 2 2 13 2" xfId="6882"/>
    <cellStyle name="Input 8 2 2 14" xfId="6883"/>
    <cellStyle name="Input 8 2 2 14 2" xfId="6884"/>
    <cellStyle name="Input 8 2 2 15" xfId="6885"/>
    <cellStyle name="Input 8 2 2 15 2" xfId="6886"/>
    <cellStyle name="Input 8 2 2 16" xfId="6887"/>
    <cellStyle name="Input 8 2 2 16 2" xfId="6888"/>
    <cellStyle name="Input 8 2 2 17" xfId="6889"/>
    <cellStyle name="Input 8 2 2 17 2" xfId="6890"/>
    <cellStyle name="Input 8 2 2 18" xfId="6891"/>
    <cellStyle name="Input 8 2 2 18 2" xfId="6892"/>
    <cellStyle name="Input 8 2 2 19" xfId="6893"/>
    <cellStyle name="Input 8 2 2 19 2" xfId="6894"/>
    <cellStyle name="Input 8 2 2 2" xfId="6895"/>
    <cellStyle name="Input 8 2 2 2 10" xfId="6896"/>
    <cellStyle name="Input 8 2 2 2 10 2" xfId="6897"/>
    <cellStyle name="Input 8 2 2 2 11" xfId="6898"/>
    <cellStyle name="Input 8 2 2 2 11 2" xfId="6899"/>
    <cellStyle name="Input 8 2 2 2 12" xfId="6900"/>
    <cellStyle name="Input 8 2 2 2 12 2" xfId="6901"/>
    <cellStyle name="Input 8 2 2 2 13" xfId="6902"/>
    <cellStyle name="Input 8 2 2 2 13 2" xfId="6903"/>
    <cellStyle name="Input 8 2 2 2 14" xfId="6904"/>
    <cellStyle name="Input 8 2 2 2 14 2" xfId="6905"/>
    <cellStyle name="Input 8 2 2 2 15" xfId="6906"/>
    <cellStyle name="Input 8 2 2 2 15 2" xfId="6907"/>
    <cellStyle name="Input 8 2 2 2 16" xfId="6908"/>
    <cellStyle name="Input 8 2 2 2 16 2" xfId="6909"/>
    <cellStyle name="Input 8 2 2 2 17" xfId="6910"/>
    <cellStyle name="Input 8 2 2 2 17 2" xfId="6911"/>
    <cellStyle name="Input 8 2 2 2 18" xfId="6912"/>
    <cellStyle name="Input 8 2 2 2 18 2" xfId="6913"/>
    <cellStyle name="Input 8 2 2 2 19" xfId="6914"/>
    <cellStyle name="Input 8 2 2 2 2" xfId="6915"/>
    <cellStyle name="Input 8 2 2 2 2 2" xfId="6916"/>
    <cellStyle name="Input 8 2 2 2 3" xfId="6917"/>
    <cellStyle name="Input 8 2 2 2 3 2" xfId="6918"/>
    <cellStyle name="Input 8 2 2 2 4" xfId="6919"/>
    <cellStyle name="Input 8 2 2 2 4 2" xfId="6920"/>
    <cellStyle name="Input 8 2 2 2 5" xfId="6921"/>
    <cellStyle name="Input 8 2 2 2 5 2" xfId="6922"/>
    <cellStyle name="Input 8 2 2 2 6" xfId="6923"/>
    <cellStyle name="Input 8 2 2 2 6 2" xfId="6924"/>
    <cellStyle name="Input 8 2 2 2 7" xfId="6925"/>
    <cellStyle name="Input 8 2 2 2 7 2" xfId="6926"/>
    <cellStyle name="Input 8 2 2 2 8" xfId="6927"/>
    <cellStyle name="Input 8 2 2 2 8 2" xfId="6928"/>
    <cellStyle name="Input 8 2 2 2 9" xfId="6929"/>
    <cellStyle name="Input 8 2 2 2 9 2" xfId="6930"/>
    <cellStyle name="Input 8 2 2 20" xfId="6931"/>
    <cellStyle name="Input 8 2 2 3" xfId="6932"/>
    <cellStyle name="Input 8 2 2 3 10" xfId="6933"/>
    <cellStyle name="Input 8 2 2 3 10 2" xfId="6934"/>
    <cellStyle name="Input 8 2 2 3 11" xfId="6935"/>
    <cellStyle name="Input 8 2 2 3 11 2" xfId="6936"/>
    <cellStyle name="Input 8 2 2 3 12" xfId="6937"/>
    <cellStyle name="Input 8 2 2 3 12 2" xfId="6938"/>
    <cellStyle name="Input 8 2 2 3 13" xfId="6939"/>
    <cellStyle name="Input 8 2 2 3 13 2" xfId="6940"/>
    <cellStyle name="Input 8 2 2 3 14" xfId="6941"/>
    <cellStyle name="Input 8 2 2 3 14 2" xfId="6942"/>
    <cellStyle name="Input 8 2 2 3 15" xfId="6943"/>
    <cellStyle name="Input 8 2 2 3 15 2" xfId="6944"/>
    <cellStyle name="Input 8 2 2 3 16" xfId="6945"/>
    <cellStyle name="Input 8 2 2 3 16 2" xfId="6946"/>
    <cellStyle name="Input 8 2 2 3 17" xfId="6947"/>
    <cellStyle name="Input 8 2 2 3 17 2" xfId="6948"/>
    <cellStyle name="Input 8 2 2 3 18" xfId="6949"/>
    <cellStyle name="Input 8 2 2 3 18 2" xfId="6950"/>
    <cellStyle name="Input 8 2 2 3 19" xfId="6951"/>
    <cellStyle name="Input 8 2 2 3 2" xfId="6952"/>
    <cellStyle name="Input 8 2 2 3 2 2" xfId="6953"/>
    <cellStyle name="Input 8 2 2 3 3" xfId="6954"/>
    <cellStyle name="Input 8 2 2 3 3 2" xfId="6955"/>
    <cellStyle name="Input 8 2 2 3 4" xfId="6956"/>
    <cellStyle name="Input 8 2 2 3 4 2" xfId="6957"/>
    <cellStyle name="Input 8 2 2 3 5" xfId="6958"/>
    <cellStyle name="Input 8 2 2 3 5 2" xfId="6959"/>
    <cellStyle name="Input 8 2 2 3 6" xfId="6960"/>
    <cellStyle name="Input 8 2 2 3 6 2" xfId="6961"/>
    <cellStyle name="Input 8 2 2 3 7" xfId="6962"/>
    <cellStyle name="Input 8 2 2 3 7 2" xfId="6963"/>
    <cellStyle name="Input 8 2 2 3 8" xfId="6964"/>
    <cellStyle name="Input 8 2 2 3 8 2" xfId="6965"/>
    <cellStyle name="Input 8 2 2 3 9" xfId="6966"/>
    <cellStyle name="Input 8 2 2 3 9 2" xfId="6967"/>
    <cellStyle name="Input 8 2 2 4" xfId="6968"/>
    <cellStyle name="Input 8 2 2 4 10" xfId="6969"/>
    <cellStyle name="Input 8 2 2 4 10 2" xfId="6970"/>
    <cellStyle name="Input 8 2 2 4 11" xfId="6971"/>
    <cellStyle name="Input 8 2 2 4 11 2" xfId="6972"/>
    <cellStyle name="Input 8 2 2 4 12" xfId="6973"/>
    <cellStyle name="Input 8 2 2 4 12 2" xfId="6974"/>
    <cellStyle name="Input 8 2 2 4 13" xfId="6975"/>
    <cellStyle name="Input 8 2 2 4 13 2" xfId="6976"/>
    <cellStyle name="Input 8 2 2 4 14" xfId="6977"/>
    <cellStyle name="Input 8 2 2 4 14 2" xfId="6978"/>
    <cellStyle name="Input 8 2 2 4 15" xfId="6979"/>
    <cellStyle name="Input 8 2 2 4 15 2" xfId="6980"/>
    <cellStyle name="Input 8 2 2 4 16" xfId="6981"/>
    <cellStyle name="Input 8 2 2 4 2" xfId="6982"/>
    <cellStyle name="Input 8 2 2 4 2 2" xfId="6983"/>
    <cellStyle name="Input 8 2 2 4 3" xfId="6984"/>
    <cellStyle name="Input 8 2 2 4 3 2" xfId="6985"/>
    <cellStyle name="Input 8 2 2 4 4" xfId="6986"/>
    <cellStyle name="Input 8 2 2 4 4 2" xfId="6987"/>
    <cellStyle name="Input 8 2 2 4 5" xfId="6988"/>
    <cellStyle name="Input 8 2 2 4 5 2" xfId="6989"/>
    <cellStyle name="Input 8 2 2 4 6" xfId="6990"/>
    <cellStyle name="Input 8 2 2 4 6 2" xfId="6991"/>
    <cellStyle name="Input 8 2 2 4 7" xfId="6992"/>
    <cellStyle name="Input 8 2 2 4 7 2" xfId="6993"/>
    <cellStyle name="Input 8 2 2 4 8" xfId="6994"/>
    <cellStyle name="Input 8 2 2 4 8 2" xfId="6995"/>
    <cellStyle name="Input 8 2 2 4 9" xfId="6996"/>
    <cellStyle name="Input 8 2 2 4 9 2" xfId="6997"/>
    <cellStyle name="Input 8 2 2 5" xfId="6998"/>
    <cellStyle name="Input 8 2 2 5 10" xfId="6999"/>
    <cellStyle name="Input 8 2 2 5 10 2" xfId="7000"/>
    <cellStyle name="Input 8 2 2 5 11" xfId="7001"/>
    <cellStyle name="Input 8 2 2 5 11 2" xfId="7002"/>
    <cellStyle name="Input 8 2 2 5 12" xfId="7003"/>
    <cellStyle name="Input 8 2 2 5 12 2" xfId="7004"/>
    <cellStyle name="Input 8 2 2 5 13" xfId="7005"/>
    <cellStyle name="Input 8 2 2 5 13 2" xfId="7006"/>
    <cellStyle name="Input 8 2 2 5 14" xfId="7007"/>
    <cellStyle name="Input 8 2 2 5 14 2" xfId="7008"/>
    <cellStyle name="Input 8 2 2 5 15" xfId="7009"/>
    <cellStyle name="Input 8 2 2 5 15 2" xfId="7010"/>
    <cellStyle name="Input 8 2 2 5 16" xfId="7011"/>
    <cellStyle name="Input 8 2 2 5 2" xfId="7012"/>
    <cellStyle name="Input 8 2 2 5 2 2" xfId="7013"/>
    <cellStyle name="Input 8 2 2 5 3" xfId="7014"/>
    <cellStyle name="Input 8 2 2 5 3 2" xfId="7015"/>
    <cellStyle name="Input 8 2 2 5 4" xfId="7016"/>
    <cellStyle name="Input 8 2 2 5 4 2" xfId="7017"/>
    <cellStyle name="Input 8 2 2 5 5" xfId="7018"/>
    <cellStyle name="Input 8 2 2 5 5 2" xfId="7019"/>
    <cellStyle name="Input 8 2 2 5 6" xfId="7020"/>
    <cellStyle name="Input 8 2 2 5 6 2" xfId="7021"/>
    <cellStyle name="Input 8 2 2 5 7" xfId="7022"/>
    <cellStyle name="Input 8 2 2 5 7 2" xfId="7023"/>
    <cellStyle name="Input 8 2 2 5 8" xfId="7024"/>
    <cellStyle name="Input 8 2 2 5 8 2" xfId="7025"/>
    <cellStyle name="Input 8 2 2 5 9" xfId="7026"/>
    <cellStyle name="Input 8 2 2 5 9 2" xfId="7027"/>
    <cellStyle name="Input 8 2 2 6" xfId="7028"/>
    <cellStyle name="Input 8 2 2 6 10" xfId="7029"/>
    <cellStyle name="Input 8 2 2 6 10 2" xfId="7030"/>
    <cellStyle name="Input 8 2 2 6 11" xfId="7031"/>
    <cellStyle name="Input 8 2 2 6 11 2" xfId="7032"/>
    <cellStyle name="Input 8 2 2 6 12" xfId="7033"/>
    <cellStyle name="Input 8 2 2 6 12 2" xfId="7034"/>
    <cellStyle name="Input 8 2 2 6 13" xfId="7035"/>
    <cellStyle name="Input 8 2 2 6 13 2" xfId="7036"/>
    <cellStyle name="Input 8 2 2 6 14" xfId="7037"/>
    <cellStyle name="Input 8 2 2 6 14 2" xfId="7038"/>
    <cellStyle name="Input 8 2 2 6 15" xfId="7039"/>
    <cellStyle name="Input 8 2 2 6 2" xfId="7040"/>
    <cellStyle name="Input 8 2 2 6 2 2" xfId="7041"/>
    <cellStyle name="Input 8 2 2 6 3" xfId="7042"/>
    <cellStyle name="Input 8 2 2 6 3 2" xfId="7043"/>
    <cellStyle name="Input 8 2 2 6 4" xfId="7044"/>
    <cellStyle name="Input 8 2 2 6 4 2" xfId="7045"/>
    <cellStyle name="Input 8 2 2 6 5" xfId="7046"/>
    <cellStyle name="Input 8 2 2 6 5 2" xfId="7047"/>
    <cellStyle name="Input 8 2 2 6 6" xfId="7048"/>
    <cellStyle name="Input 8 2 2 6 6 2" xfId="7049"/>
    <cellStyle name="Input 8 2 2 6 7" xfId="7050"/>
    <cellStyle name="Input 8 2 2 6 7 2" xfId="7051"/>
    <cellStyle name="Input 8 2 2 6 8" xfId="7052"/>
    <cellStyle name="Input 8 2 2 6 8 2" xfId="7053"/>
    <cellStyle name="Input 8 2 2 6 9" xfId="7054"/>
    <cellStyle name="Input 8 2 2 6 9 2" xfId="7055"/>
    <cellStyle name="Input 8 2 2 7" xfId="7056"/>
    <cellStyle name="Input 8 2 2 7 2" xfId="7057"/>
    <cellStyle name="Input 8 2 2 8" xfId="7058"/>
    <cellStyle name="Input 8 2 2 8 2" xfId="7059"/>
    <cellStyle name="Input 8 2 2 9" xfId="7060"/>
    <cellStyle name="Input 8 2 2 9 2" xfId="7061"/>
    <cellStyle name="Input 8 2 20" xfId="7062"/>
    <cellStyle name="Input 8 2 20 2" xfId="7063"/>
    <cellStyle name="Input 8 2 21" xfId="7064"/>
    <cellStyle name="Input 8 2 21 2" xfId="7065"/>
    <cellStyle name="Input 8 2 22" xfId="7066"/>
    <cellStyle name="Input 8 2 22 2" xfId="7067"/>
    <cellStyle name="Input 8 2 23" xfId="7068"/>
    <cellStyle name="Input 8 2 23 2" xfId="7069"/>
    <cellStyle name="Input 8 2 24" xfId="7070"/>
    <cellStyle name="Input 8 2 24 2" xfId="7071"/>
    <cellStyle name="Input 8 2 25" xfId="7072"/>
    <cellStyle name="Input 8 2 25 2" xfId="7073"/>
    <cellStyle name="Input 8 2 26" xfId="7074"/>
    <cellStyle name="Input 8 2 26 2" xfId="7075"/>
    <cellStyle name="Input 8 2 27" xfId="7076"/>
    <cellStyle name="Input 8 2 3" xfId="7077"/>
    <cellStyle name="Input 8 2 3 10" xfId="7078"/>
    <cellStyle name="Input 8 2 3 10 2" xfId="7079"/>
    <cellStyle name="Input 8 2 3 11" xfId="7080"/>
    <cellStyle name="Input 8 2 3 11 2" xfId="7081"/>
    <cellStyle name="Input 8 2 3 12" xfId="7082"/>
    <cellStyle name="Input 8 2 3 12 2" xfId="7083"/>
    <cellStyle name="Input 8 2 3 13" xfId="7084"/>
    <cellStyle name="Input 8 2 3 13 2" xfId="7085"/>
    <cellStyle name="Input 8 2 3 14" xfId="7086"/>
    <cellStyle name="Input 8 2 3 14 2" xfId="7087"/>
    <cellStyle name="Input 8 2 3 15" xfId="7088"/>
    <cellStyle name="Input 8 2 3 15 2" xfId="7089"/>
    <cellStyle name="Input 8 2 3 16" xfId="7090"/>
    <cellStyle name="Input 8 2 3 16 2" xfId="7091"/>
    <cellStyle name="Input 8 2 3 17" xfId="7092"/>
    <cellStyle name="Input 8 2 3 17 2" xfId="7093"/>
    <cellStyle name="Input 8 2 3 18" xfId="7094"/>
    <cellStyle name="Input 8 2 3 18 2" xfId="7095"/>
    <cellStyle name="Input 8 2 3 19" xfId="7096"/>
    <cellStyle name="Input 8 2 3 19 2" xfId="7097"/>
    <cellStyle name="Input 8 2 3 2" xfId="7098"/>
    <cellStyle name="Input 8 2 3 2 10" xfId="7099"/>
    <cellStyle name="Input 8 2 3 2 10 2" xfId="7100"/>
    <cellStyle name="Input 8 2 3 2 11" xfId="7101"/>
    <cellStyle name="Input 8 2 3 2 11 2" xfId="7102"/>
    <cellStyle name="Input 8 2 3 2 12" xfId="7103"/>
    <cellStyle name="Input 8 2 3 2 12 2" xfId="7104"/>
    <cellStyle name="Input 8 2 3 2 13" xfId="7105"/>
    <cellStyle name="Input 8 2 3 2 13 2" xfId="7106"/>
    <cellStyle name="Input 8 2 3 2 14" xfId="7107"/>
    <cellStyle name="Input 8 2 3 2 14 2" xfId="7108"/>
    <cellStyle name="Input 8 2 3 2 15" xfId="7109"/>
    <cellStyle name="Input 8 2 3 2 15 2" xfId="7110"/>
    <cellStyle name="Input 8 2 3 2 16" xfId="7111"/>
    <cellStyle name="Input 8 2 3 2 16 2" xfId="7112"/>
    <cellStyle name="Input 8 2 3 2 17" xfId="7113"/>
    <cellStyle name="Input 8 2 3 2 17 2" xfId="7114"/>
    <cellStyle name="Input 8 2 3 2 18" xfId="7115"/>
    <cellStyle name="Input 8 2 3 2 18 2" xfId="7116"/>
    <cellStyle name="Input 8 2 3 2 19" xfId="7117"/>
    <cellStyle name="Input 8 2 3 2 2" xfId="7118"/>
    <cellStyle name="Input 8 2 3 2 2 2" xfId="7119"/>
    <cellStyle name="Input 8 2 3 2 3" xfId="7120"/>
    <cellStyle name="Input 8 2 3 2 3 2" xfId="7121"/>
    <cellStyle name="Input 8 2 3 2 4" xfId="7122"/>
    <cellStyle name="Input 8 2 3 2 4 2" xfId="7123"/>
    <cellStyle name="Input 8 2 3 2 5" xfId="7124"/>
    <cellStyle name="Input 8 2 3 2 5 2" xfId="7125"/>
    <cellStyle name="Input 8 2 3 2 6" xfId="7126"/>
    <cellStyle name="Input 8 2 3 2 6 2" xfId="7127"/>
    <cellStyle name="Input 8 2 3 2 7" xfId="7128"/>
    <cellStyle name="Input 8 2 3 2 7 2" xfId="7129"/>
    <cellStyle name="Input 8 2 3 2 8" xfId="7130"/>
    <cellStyle name="Input 8 2 3 2 8 2" xfId="7131"/>
    <cellStyle name="Input 8 2 3 2 9" xfId="7132"/>
    <cellStyle name="Input 8 2 3 2 9 2" xfId="7133"/>
    <cellStyle name="Input 8 2 3 20" xfId="7134"/>
    <cellStyle name="Input 8 2 3 3" xfId="7135"/>
    <cellStyle name="Input 8 2 3 3 10" xfId="7136"/>
    <cellStyle name="Input 8 2 3 3 10 2" xfId="7137"/>
    <cellStyle name="Input 8 2 3 3 11" xfId="7138"/>
    <cellStyle name="Input 8 2 3 3 11 2" xfId="7139"/>
    <cellStyle name="Input 8 2 3 3 12" xfId="7140"/>
    <cellStyle name="Input 8 2 3 3 12 2" xfId="7141"/>
    <cellStyle name="Input 8 2 3 3 13" xfId="7142"/>
    <cellStyle name="Input 8 2 3 3 13 2" xfId="7143"/>
    <cellStyle name="Input 8 2 3 3 14" xfId="7144"/>
    <cellStyle name="Input 8 2 3 3 14 2" xfId="7145"/>
    <cellStyle name="Input 8 2 3 3 15" xfId="7146"/>
    <cellStyle name="Input 8 2 3 3 15 2" xfId="7147"/>
    <cellStyle name="Input 8 2 3 3 16" xfId="7148"/>
    <cellStyle name="Input 8 2 3 3 16 2" xfId="7149"/>
    <cellStyle name="Input 8 2 3 3 17" xfId="7150"/>
    <cellStyle name="Input 8 2 3 3 17 2" xfId="7151"/>
    <cellStyle name="Input 8 2 3 3 18" xfId="7152"/>
    <cellStyle name="Input 8 2 3 3 18 2" xfId="7153"/>
    <cellStyle name="Input 8 2 3 3 19" xfId="7154"/>
    <cellStyle name="Input 8 2 3 3 2" xfId="7155"/>
    <cellStyle name="Input 8 2 3 3 2 2" xfId="7156"/>
    <cellStyle name="Input 8 2 3 3 3" xfId="7157"/>
    <cellStyle name="Input 8 2 3 3 3 2" xfId="7158"/>
    <cellStyle name="Input 8 2 3 3 4" xfId="7159"/>
    <cellStyle name="Input 8 2 3 3 4 2" xfId="7160"/>
    <cellStyle name="Input 8 2 3 3 5" xfId="7161"/>
    <cellStyle name="Input 8 2 3 3 5 2" xfId="7162"/>
    <cellStyle name="Input 8 2 3 3 6" xfId="7163"/>
    <cellStyle name="Input 8 2 3 3 6 2" xfId="7164"/>
    <cellStyle name="Input 8 2 3 3 7" xfId="7165"/>
    <cellStyle name="Input 8 2 3 3 7 2" xfId="7166"/>
    <cellStyle name="Input 8 2 3 3 8" xfId="7167"/>
    <cellStyle name="Input 8 2 3 3 8 2" xfId="7168"/>
    <cellStyle name="Input 8 2 3 3 9" xfId="7169"/>
    <cellStyle name="Input 8 2 3 3 9 2" xfId="7170"/>
    <cellStyle name="Input 8 2 3 4" xfId="7171"/>
    <cellStyle name="Input 8 2 3 4 10" xfId="7172"/>
    <cellStyle name="Input 8 2 3 4 10 2" xfId="7173"/>
    <cellStyle name="Input 8 2 3 4 11" xfId="7174"/>
    <cellStyle name="Input 8 2 3 4 11 2" xfId="7175"/>
    <cellStyle name="Input 8 2 3 4 12" xfId="7176"/>
    <cellStyle name="Input 8 2 3 4 12 2" xfId="7177"/>
    <cellStyle name="Input 8 2 3 4 13" xfId="7178"/>
    <cellStyle name="Input 8 2 3 4 13 2" xfId="7179"/>
    <cellStyle name="Input 8 2 3 4 14" xfId="7180"/>
    <cellStyle name="Input 8 2 3 4 14 2" xfId="7181"/>
    <cellStyle name="Input 8 2 3 4 15" xfId="7182"/>
    <cellStyle name="Input 8 2 3 4 15 2" xfId="7183"/>
    <cellStyle name="Input 8 2 3 4 16" xfId="7184"/>
    <cellStyle name="Input 8 2 3 4 2" xfId="7185"/>
    <cellStyle name="Input 8 2 3 4 2 2" xfId="7186"/>
    <cellStyle name="Input 8 2 3 4 3" xfId="7187"/>
    <cellStyle name="Input 8 2 3 4 3 2" xfId="7188"/>
    <cellStyle name="Input 8 2 3 4 4" xfId="7189"/>
    <cellStyle name="Input 8 2 3 4 4 2" xfId="7190"/>
    <cellStyle name="Input 8 2 3 4 5" xfId="7191"/>
    <cellStyle name="Input 8 2 3 4 5 2" xfId="7192"/>
    <cellStyle name="Input 8 2 3 4 6" xfId="7193"/>
    <cellStyle name="Input 8 2 3 4 6 2" xfId="7194"/>
    <cellStyle name="Input 8 2 3 4 7" xfId="7195"/>
    <cellStyle name="Input 8 2 3 4 7 2" xfId="7196"/>
    <cellStyle name="Input 8 2 3 4 8" xfId="7197"/>
    <cellStyle name="Input 8 2 3 4 8 2" xfId="7198"/>
    <cellStyle name="Input 8 2 3 4 9" xfId="7199"/>
    <cellStyle name="Input 8 2 3 4 9 2" xfId="7200"/>
    <cellStyle name="Input 8 2 3 5" xfId="7201"/>
    <cellStyle name="Input 8 2 3 5 10" xfId="7202"/>
    <cellStyle name="Input 8 2 3 5 10 2" xfId="7203"/>
    <cellStyle name="Input 8 2 3 5 11" xfId="7204"/>
    <cellStyle name="Input 8 2 3 5 11 2" xfId="7205"/>
    <cellStyle name="Input 8 2 3 5 12" xfId="7206"/>
    <cellStyle name="Input 8 2 3 5 12 2" xfId="7207"/>
    <cellStyle name="Input 8 2 3 5 13" xfId="7208"/>
    <cellStyle name="Input 8 2 3 5 13 2" xfId="7209"/>
    <cellStyle name="Input 8 2 3 5 14" xfId="7210"/>
    <cellStyle name="Input 8 2 3 5 14 2" xfId="7211"/>
    <cellStyle name="Input 8 2 3 5 15" xfId="7212"/>
    <cellStyle name="Input 8 2 3 5 15 2" xfId="7213"/>
    <cellStyle name="Input 8 2 3 5 16" xfId="7214"/>
    <cellStyle name="Input 8 2 3 5 2" xfId="7215"/>
    <cellStyle name="Input 8 2 3 5 2 2" xfId="7216"/>
    <cellStyle name="Input 8 2 3 5 3" xfId="7217"/>
    <cellStyle name="Input 8 2 3 5 3 2" xfId="7218"/>
    <cellStyle name="Input 8 2 3 5 4" xfId="7219"/>
    <cellStyle name="Input 8 2 3 5 4 2" xfId="7220"/>
    <cellStyle name="Input 8 2 3 5 5" xfId="7221"/>
    <cellStyle name="Input 8 2 3 5 5 2" xfId="7222"/>
    <cellStyle name="Input 8 2 3 5 6" xfId="7223"/>
    <cellStyle name="Input 8 2 3 5 6 2" xfId="7224"/>
    <cellStyle name="Input 8 2 3 5 7" xfId="7225"/>
    <cellStyle name="Input 8 2 3 5 7 2" xfId="7226"/>
    <cellStyle name="Input 8 2 3 5 8" xfId="7227"/>
    <cellStyle name="Input 8 2 3 5 8 2" xfId="7228"/>
    <cellStyle name="Input 8 2 3 5 9" xfId="7229"/>
    <cellStyle name="Input 8 2 3 5 9 2" xfId="7230"/>
    <cellStyle name="Input 8 2 3 6" xfId="7231"/>
    <cellStyle name="Input 8 2 3 6 10" xfId="7232"/>
    <cellStyle name="Input 8 2 3 6 10 2" xfId="7233"/>
    <cellStyle name="Input 8 2 3 6 11" xfId="7234"/>
    <cellStyle name="Input 8 2 3 6 11 2" xfId="7235"/>
    <cellStyle name="Input 8 2 3 6 12" xfId="7236"/>
    <cellStyle name="Input 8 2 3 6 12 2" xfId="7237"/>
    <cellStyle name="Input 8 2 3 6 13" xfId="7238"/>
    <cellStyle name="Input 8 2 3 6 13 2" xfId="7239"/>
    <cellStyle name="Input 8 2 3 6 14" xfId="7240"/>
    <cellStyle name="Input 8 2 3 6 14 2" xfId="7241"/>
    <cellStyle name="Input 8 2 3 6 15" xfId="7242"/>
    <cellStyle name="Input 8 2 3 6 2" xfId="7243"/>
    <cellStyle name="Input 8 2 3 6 2 2" xfId="7244"/>
    <cellStyle name="Input 8 2 3 6 3" xfId="7245"/>
    <cellStyle name="Input 8 2 3 6 3 2" xfId="7246"/>
    <cellStyle name="Input 8 2 3 6 4" xfId="7247"/>
    <cellStyle name="Input 8 2 3 6 4 2" xfId="7248"/>
    <cellStyle name="Input 8 2 3 6 5" xfId="7249"/>
    <cellStyle name="Input 8 2 3 6 5 2" xfId="7250"/>
    <cellStyle name="Input 8 2 3 6 6" xfId="7251"/>
    <cellStyle name="Input 8 2 3 6 6 2" xfId="7252"/>
    <cellStyle name="Input 8 2 3 6 7" xfId="7253"/>
    <cellStyle name="Input 8 2 3 6 7 2" xfId="7254"/>
    <cellStyle name="Input 8 2 3 6 8" xfId="7255"/>
    <cellStyle name="Input 8 2 3 6 8 2" xfId="7256"/>
    <cellStyle name="Input 8 2 3 6 9" xfId="7257"/>
    <cellStyle name="Input 8 2 3 6 9 2" xfId="7258"/>
    <cellStyle name="Input 8 2 3 7" xfId="7259"/>
    <cellStyle name="Input 8 2 3 7 2" xfId="7260"/>
    <cellStyle name="Input 8 2 3 8" xfId="7261"/>
    <cellStyle name="Input 8 2 3 8 2" xfId="7262"/>
    <cellStyle name="Input 8 2 3 9" xfId="7263"/>
    <cellStyle name="Input 8 2 3 9 2" xfId="7264"/>
    <cellStyle name="Input 8 2 4" xfId="7265"/>
    <cellStyle name="Input 8 2 4 10" xfId="7266"/>
    <cellStyle name="Input 8 2 4 10 2" xfId="7267"/>
    <cellStyle name="Input 8 2 4 11" xfId="7268"/>
    <cellStyle name="Input 8 2 4 11 2" xfId="7269"/>
    <cellStyle name="Input 8 2 4 12" xfId="7270"/>
    <cellStyle name="Input 8 2 4 12 2" xfId="7271"/>
    <cellStyle name="Input 8 2 4 13" xfId="7272"/>
    <cellStyle name="Input 8 2 4 13 2" xfId="7273"/>
    <cellStyle name="Input 8 2 4 14" xfId="7274"/>
    <cellStyle name="Input 8 2 4 14 2" xfId="7275"/>
    <cellStyle name="Input 8 2 4 15" xfId="7276"/>
    <cellStyle name="Input 8 2 4 15 2" xfId="7277"/>
    <cellStyle name="Input 8 2 4 16" xfId="7278"/>
    <cellStyle name="Input 8 2 4 16 2" xfId="7279"/>
    <cellStyle name="Input 8 2 4 17" xfId="7280"/>
    <cellStyle name="Input 8 2 4 17 2" xfId="7281"/>
    <cellStyle name="Input 8 2 4 18" xfId="7282"/>
    <cellStyle name="Input 8 2 4 18 2" xfId="7283"/>
    <cellStyle name="Input 8 2 4 19" xfId="7284"/>
    <cellStyle name="Input 8 2 4 19 2" xfId="7285"/>
    <cellStyle name="Input 8 2 4 2" xfId="7286"/>
    <cellStyle name="Input 8 2 4 2 10" xfId="7287"/>
    <cellStyle name="Input 8 2 4 2 10 2" xfId="7288"/>
    <cellStyle name="Input 8 2 4 2 11" xfId="7289"/>
    <cellStyle name="Input 8 2 4 2 11 2" xfId="7290"/>
    <cellStyle name="Input 8 2 4 2 12" xfId="7291"/>
    <cellStyle name="Input 8 2 4 2 12 2" xfId="7292"/>
    <cellStyle name="Input 8 2 4 2 13" xfId="7293"/>
    <cellStyle name="Input 8 2 4 2 13 2" xfId="7294"/>
    <cellStyle name="Input 8 2 4 2 14" xfId="7295"/>
    <cellStyle name="Input 8 2 4 2 14 2" xfId="7296"/>
    <cellStyle name="Input 8 2 4 2 15" xfId="7297"/>
    <cellStyle name="Input 8 2 4 2 15 2" xfId="7298"/>
    <cellStyle name="Input 8 2 4 2 16" xfId="7299"/>
    <cellStyle name="Input 8 2 4 2 16 2" xfId="7300"/>
    <cellStyle name="Input 8 2 4 2 17" xfId="7301"/>
    <cellStyle name="Input 8 2 4 2 17 2" xfId="7302"/>
    <cellStyle name="Input 8 2 4 2 18" xfId="7303"/>
    <cellStyle name="Input 8 2 4 2 18 2" xfId="7304"/>
    <cellStyle name="Input 8 2 4 2 19" xfId="7305"/>
    <cellStyle name="Input 8 2 4 2 2" xfId="7306"/>
    <cellStyle name="Input 8 2 4 2 2 2" xfId="7307"/>
    <cellStyle name="Input 8 2 4 2 3" xfId="7308"/>
    <cellStyle name="Input 8 2 4 2 3 2" xfId="7309"/>
    <cellStyle name="Input 8 2 4 2 4" xfId="7310"/>
    <cellStyle name="Input 8 2 4 2 4 2" xfId="7311"/>
    <cellStyle name="Input 8 2 4 2 5" xfId="7312"/>
    <cellStyle name="Input 8 2 4 2 5 2" xfId="7313"/>
    <cellStyle name="Input 8 2 4 2 6" xfId="7314"/>
    <cellStyle name="Input 8 2 4 2 6 2" xfId="7315"/>
    <cellStyle name="Input 8 2 4 2 7" xfId="7316"/>
    <cellStyle name="Input 8 2 4 2 7 2" xfId="7317"/>
    <cellStyle name="Input 8 2 4 2 8" xfId="7318"/>
    <cellStyle name="Input 8 2 4 2 8 2" xfId="7319"/>
    <cellStyle name="Input 8 2 4 2 9" xfId="7320"/>
    <cellStyle name="Input 8 2 4 2 9 2" xfId="7321"/>
    <cellStyle name="Input 8 2 4 20" xfId="7322"/>
    <cellStyle name="Input 8 2 4 3" xfId="7323"/>
    <cellStyle name="Input 8 2 4 3 10" xfId="7324"/>
    <cellStyle name="Input 8 2 4 3 10 2" xfId="7325"/>
    <cellStyle name="Input 8 2 4 3 11" xfId="7326"/>
    <cellStyle name="Input 8 2 4 3 11 2" xfId="7327"/>
    <cellStyle name="Input 8 2 4 3 12" xfId="7328"/>
    <cellStyle name="Input 8 2 4 3 12 2" xfId="7329"/>
    <cellStyle name="Input 8 2 4 3 13" xfId="7330"/>
    <cellStyle name="Input 8 2 4 3 13 2" xfId="7331"/>
    <cellStyle name="Input 8 2 4 3 14" xfId="7332"/>
    <cellStyle name="Input 8 2 4 3 14 2" xfId="7333"/>
    <cellStyle name="Input 8 2 4 3 15" xfId="7334"/>
    <cellStyle name="Input 8 2 4 3 15 2" xfId="7335"/>
    <cellStyle name="Input 8 2 4 3 16" xfId="7336"/>
    <cellStyle name="Input 8 2 4 3 16 2" xfId="7337"/>
    <cellStyle name="Input 8 2 4 3 17" xfId="7338"/>
    <cellStyle name="Input 8 2 4 3 17 2" xfId="7339"/>
    <cellStyle name="Input 8 2 4 3 18" xfId="7340"/>
    <cellStyle name="Input 8 2 4 3 2" xfId="7341"/>
    <cellStyle name="Input 8 2 4 3 2 2" xfId="7342"/>
    <cellStyle name="Input 8 2 4 3 3" xfId="7343"/>
    <cellStyle name="Input 8 2 4 3 3 2" xfId="7344"/>
    <cellStyle name="Input 8 2 4 3 4" xfId="7345"/>
    <cellStyle name="Input 8 2 4 3 4 2" xfId="7346"/>
    <cellStyle name="Input 8 2 4 3 5" xfId="7347"/>
    <cellStyle name="Input 8 2 4 3 5 2" xfId="7348"/>
    <cellStyle name="Input 8 2 4 3 6" xfId="7349"/>
    <cellStyle name="Input 8 2 4 3 6 2" xfId="7350"/>
    <cellStyle name="Input 8 2 4 3 7" xfId="7351"/>
    <cellStyle name="Input 8 2 4 3 7 2" xfId="7352"/>
    <cellStyle name="Input 8 2 4 3 8" xfId="7353"/>
    <cellStyle name="Input 8 2 4 3 8 2" xfId="7354"/>
    <cellStyle name="Input 8 2 4 3 9" xfId="7355"/>
    <cellStyle name="Input 8 2 4 3 9 2" xfId="7356"/>
    <cellStyle name="Input 8 2 4 4" xfId="7357"/>
    <cellStyle name="Input 8 2 4 4 10" xfId="7358"/>
    <cellStyle name="Input 8 2 4 4 10 2" xfId="7359"/>
    <cellStyle name="Input 8 2 4 4 11" xfId="7360"/>
    <cellStyle name="Input 8 2 4 4 11 2" xfId="7361"/>
    <cellStyle name="Input 8 2 4 4 12" xfId="7362"/>
    <cellStyle name="Input 8 2 4 4 12 2" xfId="7363"/>
    <cellStyle name="Input 8 2 4 4 13" xfId="7364"/>
    <cellStyle name="Input 8 2 4 4 13 2" xfId="7365"/>
    <cellStyle name="Input 8 2 4 4 14" xfId="7366"/>
    <cellStyle name="Input 8 2 4 4 14 2" xfId="7367"/>
    <cellStyle name="Input 8 2 4 4 15" xfId="7368"/>
    <cellStyle name="Input 8 2 4 4 15 2" xfId="7369"/>
    <cellStyle name="Input 8 2 4 4 16" xfId="7370"/>
    <cellStyle name="Input 8 2 4 4 2" xfId="7371"/>
    <cellStyle name="Input 8 2 4 4 2 2" xfId="7372"/>
    <cellStyle name="Input 8 2 4 4 3" xfId="7373"/>
    <cellStyle name="Input 8 2 4 4 3 2" xfId="7374"/>
    <cellStyle name="Input 8 2 4 4 4" xfId="7375"/>
    <cellStyle name="Input 8 2 4 4 4 2" xfId="7376"/>
    <cellStyle name="Input 8 2 4 4 5" xfId="7377"/>
    <cellStyle name="Input 8 2 4 4 5 2" xfId="7378"/>
    <cellStyle name="Input 8 2 4 4 6" xfId="7379"/>
    <cellStyle name="Input 8 2 4 4 6 2" xfId="7380"/>
    <cellStyle name="Input 8 2 4 4 7" xfId="7381"/>
    <cellStyle name="Input 8 2 4 4 7 2" xfId="7382"/>
    <cellStyle name="Input 8 2 4 4 8" xfId="7383"/>
    <cellStyle name="Input 8 2 4 4 8 2" xfId="7384"/>
    <cellStyle name="Input 8 2 4 4 9" xfId="7385"/>
    <cellStyle name="Input 8 2 4 4 9 2" xfId="7386"/>
    <cellStyle name="Input 8 2 4 5" xfId="7387"/>
    <cellStyle name="Input 8 2 4 5 10" xfId="7388"/>
    <cellStyle name="Input 8 2 4 5 10 2" xfId="7389"/>
    <cellStyle name="Input 8 2 4 5 11" xfId="7390"/>
    <cellStyle name="Input 8 2 4 5 11 2" xfId="7391"/>
    <cellStyle name="Input 8 2 4 5 12" xfId="7392"/>
    <cellStyle name="Input 8 2 4 5 12 2" xfId="7393"/>
    <cellStyle name="Input 8 2 4 5 13" xfId="7394"/>
    <cellStyle name="Input 8 2 4 5 13 2" xfId="7395"/>
    <cellStyle name="Input 8 2 4 5 14" xfId="7396"/>
    <cellStyle name="Input 8 2 4 5 14 2" xfId="7397"/>
    <cellStyle name="Input 8 2 4 5 15" xfId="7398"/>
    <cellStyle name="Input 8 2 4 5 15 2" xfId="7399"/>
    <cellStyle name="Input 8 2 4 5 16" xfId="7400"/>
    <cellStyle name="Input 8 2 4 5 2" xfId="7401"/>
    <cellStyle name="Input 8 2 4 5 2 2" xfId="7402"/>
    <cellStyle name="Input 8 2 4 5 3" xfId="7403"/>
    <cellStyle name="Input 8 2 4 5 3 2" xfId="7404"/>
    <cellStyle name="Input 8 2 4 5 4" xfId="7405"/>
    <cellStyle name="Input 8 2 4 5 4 2" xfId="7406"/>
    <cellStyle name="Input 8 2 4 5 5" xfId="7407"/>
    <cellStyle name="Input 8 2 4 5 5 2" xfId="7408"/>
    <cellStyle name="Input 8 2 4 5 6" xfId="7409"/>
    <cellStyle name="Input 8 2 4 5 6 2" xfId="7410"/>
    <cellStyle name="Input 8 2 4 5 7" xfId="7411"/>
    <cellStyle name="Input 8 2 4 5 7 2" xfId="7412"/>
    <cellStyle name="Input 8 2 4 5 8" xfId="7413"/>
    <cellStyle name="Input 8 2 4 5 8 2" xfId="7414"/>
    <cellStyle name="Input 8 2 4 5 9" xfId="7415"/>
    <cellStyle name="Input 8 2 4 5 9 2" xfId="7416"/>
    <cellStyle name="Input 8 2 4 6" xfId="7417"/>
    <cellStyle name="Input 8 2 4 6 10" xfId="7418"/>
    <cellStyle name="Input 8 2 4 6 10 2" xfId="7419"/>
    <cellStyle name="Input 8 2 4 6 11" xfId="7420"/>
    <cellStyle name="Input 8 2 4 6 11 2" xfId="7421"/>
    <cellStyle name="Input 8 2 4 6 12" xfId="7422"/>
    <cellStyle name="Input 8 2 4 6 12 2" xfId="7423"/>
    <cellStyle name="Input 8 2 4 6 13" xfId="7424"/>
    <cellStyle name="Input 8 2 4 6 13 2" xfId="7425"/>
    <cellStyle name="Input 8 2 4 6 14" xfId="7426"/>
    <cellStyle name="Input 8 2 4 6 14 2" xfId="7427"/>
    <cellStyle name="Input 8 2 4 6 15" xfId="7428"/>
    <cellStyle name="Input 8 2 4 6 2" xfId="7429"/>
    <cellStyle name="Input 8 2 4 6 2 2" xfId="7430"/>
    <cellStyle name="Input 8 2 4 6 3" xfId="7431"/>
    <cellStyle name="Input 8 2 4 6 3 2" xfId="7432"/>
    <cellStyle name="Input 8 2 4 6 4" xfId="7433"/>
    <cellStyle name="Input 8 2 4 6 4 2" xfId="7434"/>
    <cellStyle name="Input 8 2 4 6 5" xfId="7435"/>
    <cellStyle name="Input 8 2 4 6 5 2" xfId="7436"/>
    <cellStyle name="Input 8 2 4 6 6" xfId="7437"/>
    <cellStyle name="Input 8 2 4 6 6 2" xfId="7438"/>
    <cellStyle name="Input 8 2 4 6 7" xfId="7439"/>
    <cellStyle name="Input 8 2 4 6 7 2" xfId="7440"/>
    <cellStyle name="Input 8 2 4 6 8" xfId="7441"/>
    <cellStyle name="Input 8 2 4 6 8 2" xfId="7442"/>
    <cellStyle name="Input 8 2 4 6 9" xfId="7443"/>
    <cellStyle name="Input 8 2 4 6 9 2" xfId="7444"/>
    <cellStyle name="Input 8 2 4 7" xfId="7445"/>
    <cellStyle name="Input 8 2 4 7 2" xfId="7446"/>
    <cellStyle name="Input 8 2 4 8" xfId="7447"/>
    <cellStyle name="Input 8 2 4 8 2" xfId="7448"/>
    <cellStyle name="Input 8 2 4 9" xfId="7449"/>
    <cellStyle name="Input 8 2 4 9 2" xfId="7450"/>
    <cellStyle name="Input 8 2 5" xfId="7451"/>
    <cellStyle name="Input 8 2 5 10" xfId="7452"/>
    <cellStyle name="Input 8 2 5 10 2" xfId="7453"/>
    <cellStyle name="Input 8 2 5 11" xfId="7454"/>
    <cellStyle name="Input 8 2 5 11 2" xfId="7455"/>
    <cellStyle name="Input 8 2 5 12" xfId="7456"/>
    <cellStyle name="Input 8 2 5 12 2" xfId="7457"/>
    <cellStyle name="Input 8 2 5 13" xfId="7458"/>
    <cellStyle name="Input 8 2 5 13 2" xfId="7459"/>
    <cellStyle name="Input 8 2 5 14" xfId="7460"/>
    <cellStyle name="Input 8 2 5 14 2" xfId="7461"/>
    <cellStyle name="Input 8 2 5 15" xfId="7462"/>
    <cellStyle name="Input 8 2 5 15 2" xfId="7463"/>
    <cellStyle name="Input 8 2 5 16" xfId="7464"/>
    <cellStyle name="Input 8 2 5 16 2" xfId="7465"/>
    <cellStyle name="Input 8 2 5 17" xfId="7466"/>
    <cellStyle name="Input 8 2 5 17 2" xfId="7467"/>
    <cellStyle name="Input 8 2 5 18" xfId="7468"/>
    <cellStyle name="Input 8 2 5 18 2" xfId="7469"/>
    <cellStyle name="Input 8 2 5 19" xfId="7470"/>
    <cellStyle name="Input 8 2 5 2" xfId="7471"/>
    <cellStyle name="Input 8 2 5 2 10" xfId="7472"/>
    <cellStyle name="Input 8 2 5 2 10 2" xfId="7473"/>
    <cellStyle name="Input 8 2 5 2 11" xfId="7474"/>
    <cellStyle name="Input 8 2 5 2 11 2" xfId="7475"/>
    <cellStyle name="Input 8 2 5 2 12" xfId="7476"/>
    <cellStyle name="Input 8 2 5 2 12 2" xfId="7477"/>
    <cellStyle name="Input 8 2 5 2 13" xfId="7478"/>
    <cellStyle name="Input 8 2 5 2 13 2" xfId="7479"/>
    <cellStyle name="Input 8 2 5 2 14" xfId="7480"/>
    <cellStyle name="Input 8 2 5 2 14 2" xfId="7481"/>
    <cellStyle name="Input 8 2 5 2 15" xfId="7482"/>
    <cellStyle name="Input 8 2 5 2 15 2" xfId="7483"/>
    <cellStyle name="Input 8 2 5 2 16" xfId="7484"/>
    <cellStyle name="Input 8 2 5 2 16 2" xfId="7485"/>
    <cellStyle name="Input 8 2 5 2 17" xfId="7486"/>
    <cellStyle name="Input 8 2 5 2 17 2" xfId="7487"/>
    <cellStyle name="Input 8 2 5 2 18" xfId="7488"/>
    <cellStyle name="Input 8 2 5 2 2" xfId="7489"/>
    <cellStyle name="Input 8 2 5 2 2 2" xfId="7490"/>
    <cellStyle name="Input 8 2 5 2 3" xfId="7491"/>
    <cellStyle name="Input 8 2 5 2 3 2" xfId="7492"/>
    <cellStyle name="Input 8 2 5 2 4" xfId="7493"/>
    <cellStyle name="Input 8 2 5 2 4 2" xfId="7494"/>
    <cellStyle name="Input 8 2 5 2 5" xfId="7495"/>
    <cellStyle name="Input 8 2 5 2 5 2" xfId="7496"/>
    <cellStyle name="Input 8 2 5 2 6" xfId="7497"/>
    <cellStyle name="Input 8 2 5 2 6 2" xfId="7498"/>
    <cellStyle name="Input 8 2 5 2 7" xfId="7499"/>
    <cellStyle name="Input 8 2 5 2 7 2" xfId="7500"/>
    <cellStyle name="Input 8 2 5 2 8" xfId="7501"/>
    <cellStyle name="Input 8 2 5 2 8 2" xfId="7502"/>
    <cellStyle name="Input 8 2 5 2 9" xfId="7503"/>
    <cellStyle name="Input 8 2 5 2 9 2" xfId="7504"/>
    <cellStyle name="Input 8 2 5 3" xfId="7505"/>
    <cellStyle name="Input 8 2 5 3 10" xfId="7506"/>
    <cellStyle name="Input 8 2 5 3 10 2" xfId="7507"/>
    <cellStyle name="Input 8 2 5 3 11" xfId="7508"/>
    <cellStyle name="Input 8 2 5 3 11 2" xfId="7509"/>
    <cellStyle name="Input 8 2 5 3 12" xfId="7510"/>
    <cellStyle name="Input 8 2 5 3 12 2" xfId="7511"/>
    <cellStyle name="Input 8 2 5 3 13" xfId="7512"/>
    <cellStyle name="Input 8 2 5 3 13 2" xfId="7513"/>
    <cellStyle name="Input 8 2 5 3 14" xfId="7514"/>
    <cellStyle name="Input 8 2 5 3 14 2" xfId="7515"/>
    <cellStyle name="Input 8 2 5 3 15" xfId="7516"/>
    <cellStyle name="Input 8 2 5 3 15 2" xfId="7517"/>
    <cellStyle name="Input 8 2 5 3 16" xfId="7518"/>
    <cellStyle name="Input 8 2 5 3 2" xfId="7519"/>
    <cellStyle name="Input 8 2 5 3 2 2" xfId="7520"/>
    <cellStyle name="Input 8 2 5 3 3" xfId="7521"/>
    <cellStyle name="Input 8 2 5 3 3 2" xfId="7522"/>
    <cellStyle name="Input 8 2 5 3 4" xfId="7523"/>
    <cellStyle name="Input 8 2 5 3 4 2" xfId="7524"/>
    <cellStyle name="Input 8 2 5 3 5" xfId="7525"/>
    <cellStyle name="Input 8 2 5 3 5 2" xfId="7526"/>
    <cellStyle name="Input 8 2 5 3 6" xfId="7527"/>
    <cellStyle name="Input 8 2 5 3 6 2" xfId="7528"/>
    <cellStyle name="Input 8 2 5 3 7" xfId="7529"/>
    <cellStyle name="Input 8 2 5 3 7 2" xfId="7530"/>
    <cellStyle name="Input 8 2 5 3 8" xfId="7531"/>
    <cellStyle name="Input 8 2 5 3 8 2" xfId="7532"/>
    <cellStyle name="Input 8 2 5 3 9" xfId="7533"/>
    <cellStyle name="Input 8 2 5 3 9 2" xfId="7534"/>
    <cellStyle name="Input 8 2 5 4" xfId="7535"/>
    <cellStyle name="Input 8 2 5 4 10" xfId="7536"/>
    <cellStyle name="Input 8 2 5 4 10 2" xfId="7537"/>
    <cellStyle name="Input 8 2 5 4 11" xfId="7538"/>
    <cellStyle name="Input 8 2 5 4 11 2" xfId="7539"/>
    <cellStyle name="Input 8 2 5 4 12" xfId="7540"/>
    <cellStyle name="Input 8 2 5 4 12 2" xfId="7541"/>
    <cellStyle name="Input 8 2 5 4 13" xfId="7542"/>
    <cellStyle name="Input 8 2 5 4 13 2" xfId="7543"/>
    <cellStyle name="Input 8 2 5 4 14" xfId="7544"/>
    <cellStyle name="Input 8 2 5 4 14 2" xfId="7545"/>
    <cellStyle name="Input 8 2 5 4 15" xfId="7546"/>
    <cellStyle name="Input 8 2 5 4 15 2" xfId="7547"/>
    <cellStyle name="Input 8 2 5 4 16" xfId="7548"/>
    <cellStyle name="Input 8 2 5 4 2" xfId="7549"/>
    <cellStyle name="Input 8 2 5 4 2 2" xfId="7550"/>
    <cellStyle name="Input 8 2 5 4 3" xfId="7551"/>
    <cellStyle name="Input 8 2 5 4 3 2" xfId="7552"/>
    <cellStyle name="Input 8 2 5 4 4" xfId="7553"/>
    <cellStyle name="Input 8 2 5 4 4 2" xfId="7554"/>
    <cellStyle name="Input 8 2 5 4 5" xfId="7555"/>
    <cellStyle name="Input 8 2 5 4 5 2" xfId="7556"/>
    <cellStyle name="Input 8 2 5 4 6" xfId="7557"/>
    <cellStyle name="Input 8 2 5 4 6 2" xfId="7558"/>
    <cellStyle name="Input 8 2 5 4 7" xfId="7559"/>
    <cellStyle name="Input 8 2 5 4 7 2" xfId="7560"/>
    <cellStyle name="Input 8 2 5 4 8" xfId="7561"/>
    <cellStyle name="Input 8 2 5 4 8 2" xfId="7562"/>
    <cellStyle name="Input 8 2 5 4 9" xfId="7563"/>
    <cellStyle name="Input 8 2 5 4 9 2" xfId="7564"/>
    <cellStyle name="Input 8 2 5 5" xfId="7565"/>
    <cellStyle name="Input 8 2 5 5 10" xfId="7566"/>
    <cellStyle name="Input 8 2 5 5 10 2" xfId="7567"/>
    <cellStyle name="Input 8 2 5 5 11" xfId="7568"/>
    <cellStyle name="Input 8 2 5 5 11 2" xfId="7569"/>
    <cellStyle name="Input 8 2 5 5 12" xfId="7570"/>
    <cellStyle name="Input 8 2 5 5 12 2" xfId="7571"/>
    <cellStyle name="Input 8 2 5 5 13" xfId="7572"/>
    <cellStyle name="Input 8 2 5 5 13 2" xfId="7573"/>
    <cellStyle name="Input 8 2 5 5 14" xfId="7574"/>
    <cellStyle name="Input 8 2 5 5 14 2" xfId="7575"/>
    <cellStyle name="Input 8 2 5 5 15" xfId="7576"/>
    <cellStyle name="Input 8 2 5 5 2" xfId="7577"/>
    <cellStyle name="Input 8 2 5 5 2 2" xfId="7578"/>
    <cellStyle name="Input 8 2 5 5 3" xfId="7579"/>
    <cellStyle name="Input 8 2 5 5 3 2" xfId="7580"/>
    <cellStyle name="Input 8 2 5 5 4" xfId="7581"/>
    <cellStyle name="Input 8 2 5 5 4 2" xfId="7582"/>
    <cellStyle name="Input 8 2 5 5 5" xfId="7583"/>
    <cellStyle name="Input 8 2 5 5 5 2" xfId="7584"/>
    <cellStyle name="Input 8 2 5 5 6" xfId="7585"/>
    <cellStyle name="Input 8 2 5 5 6 2" xfId="7586"/>
    <cellStyle name="Input 8 2 5 5 7" xfId="7587"/>
    <cellStyle name="Input 8 2 5 5 7 2" xfId="7588"/>
    <cellStyle name="Input 8 2 5 5 8" xfId="7589"/>
    <cellStyle name="Input 8 2 5 5 8 2" xfId="7590"/>
    <cellStyle name="Input 8 2 5 5 9" xfId="7591"/>
    <cellStyle name="Input 8 2 5 5 9 2" xfId="7592"/>
    <cellStyle name="Input 8 2 5 6" xfId="7593"/>
    <cellStyle name="Input 8 2 5 6 2" xfId="7594"/>
    <cellStyle name="Input 8 2 5 7" xfId="7595"/>
    <cellStyle name="Input 8 2 5 7 2" xfId="7596"/>
    <cellStyle name="Input 8 2 5 8" xfId="7597"/>
    <cellStyle name="Input 8 2 5 8 2" xfId="7598"/>
    <cellStyle name="Input 8 2 5 9" xfId="7599"/>
    <cellStyle name="Input 8 2 5 9 2" xfId="7600"/>
    <cellStyle name="Input 8 2 6" xfId="7601"/>
    <cellStyle name="Input 8 2 6 10" xfId="7602"/>
    <cellStyle name="Input 8 2 6 10 2" xfId="7603"/>
    <cellStyle name="Input 8 2 6 11" xfId="7604"/>
    <cellStyle name="Input 8 2 6 11 2" xfId="7605"/>
    <cellStyle name="Input 8 2 6 12" xfId="7606"/>
    <cellStyle name="Input 8 2 6 12 2" xfId="7607"/>
    <cellStyle name="Input 8 2 6 13" xfId="7608"/>
    <cellStyle name="Input 8 2 6 13 2" xfId="7609"/>
    <cellStyle name="Input 8 2 6 14" xfId="7610"/>
    <cellStyle name="Input 8 2 6 14 2" xfId="7611"/>
    <cellStyle name="Input 8 2 6 15" xfId="7612"/>
    <cellStyle name="Input 8 2 6 15 2" xfId="7613"/>
    <cellStyle name="Input 8 2 6 16" xfId="7614"/>
    <cellStyle name="Input 8 2 6 16 2" xfId="7615"/>
    <cellStyle name="Input 8 2 6 17" xfId="7616"/>
    <cellStyle name="Input 8 2 6 17 2" xfId="7617"/>
    <cellStyle name="Input 8 2 6 18" xfId="7618"/>
    <cellStyle name="Input 8 2 6 18 2" xfId="7619"/>
    <cellStyle name="Input 8 2 6 19" xfId="7620"/>
    <cellStyle name="Input 8 2 6 2" xfId="7621"/>
    <cellStyle name="Input 8 2 6 2 10" xfId="7622"/>
    <cellStyle name="Input 8 2 6 2 10 2" xfId="7623"/>
    <cellStyle name="Input 8 2 6 2 11" xfId="7624"/>
    <cellStyle name="Input 8 2 6 2 11 2" xfId="7625"/>
    <cellStyle name="Input 8 2 6 2 12" xfId="7626"/>
    <cellStyle name="Input 8 2 6 2 12 2" xfId="7627"/>
    <cellStyle name="Input 8 2 6 2 13" xfId="7628"/>
    <cellStyle name="Input 8 2 6 2 13 2" xfId="7629"/>
    <cellStyle name="Input 8 2 6 2 14" xfId="7630"/>
    <cellStyle name="Input 8 2 6 2 14 2" xfId="7631"/>
    <cellStyle name="Input 8 2 6 2 15" xfId="7632"/>
    <cellStyle name="Input 8 2 6 2 15 2" xfId="7633"/>
    <cellStyle name="Input 8 2 6 2 16" xfId="7634"/>
    <cellStyle name="Input 8 2 6 2 16 2" xfId="7635"/>
    <cellStyle name="Input 8 2 6 2 17" xfId="7636"/>
    <cellStyle name="Input 8 2 6 2 17 2" xfId="7637"/>
    <cellStyle name="Input 8 2 6 2 18" xfId="7638"/>
    <cellStyle name="Input 8 2 6 2 2" xfId="7639"/>
    <cellStyle name="Input 8 2 6 2 2 2" xfId="7640"/>
    <cellStyle name="Input 8 2 6 2 3" xfId="7641"/>
    <cellStyle name="Input 8 2 6 2 3 2" xfId="7642"/>
    <cellStyle name="Input 8 2 6 2 4" xfId="7643"/>
    <cellStyle name="Input 8 2 6 2 4 2" xfId="7644"/>
    <cellStyle name="Input 8 2 6 2 5" xfId="7645"/>
    <cellStyle name="Input 8 2 6 2 5 2" xfId="7646"/>
    <cellStyle name="Input 8 2 6 2 6" xfId="7647"/>
    <cellStyle name="Input 8 2 6 2 6 2" xfId="7648"/>
    <cellStyle name="Input 8 2 6 2 7" xfId="7649"/>
    <cellStyle name="Input 8 2 6 2 7 2" xfId="7650"/>
    <cellStyle name="Input 8 2 6 2 8" xfId="7651"/>
    <cellStyle name="Input 8 2 6 2 8 2" xfId="7652"/>
    <cellStyle name="Input 8 2 6 2 9" xfId="7653"/>
    <cellStyle name="Input 8 2 6 2 9 2" xfId="7654"/>
    <cellStyle name="Input 8 2 6 3" xfId="7655"/>
    <cellStyle name="Input 8 2 6 3 10" xfId="7656"/>
    <cellStyle name="Input 8 2 6 3 10 2" xfId="7657"/>
    <cellStyle name="Input 8 2 6 3 11" xfId="7658"/>
    <cellStyle name="Input 8 2 6 3 11 2" xfId="7659"/>
    <cellStyle name="Input 8 2 6 3 12" xfId="7660"/>
    <cellStyle name="Input 8 2 6 3 12 2" xfId="7661"/>
    <cellStyle name="Input 8 2 6 3 13" xfId="7662"/>
    <cellStyle name="Input 8 2 6 3 13 2" xfId="7663"/>
    <cellStyle name="Input 8 2 6 3 14" xfId="7664"/>
    <cellStyle name="Input 8 2 6 3 14 2" xfId="7665"/>
    <cellStyle name="Input 8 2 6 3 15" xfId="7666"/>
    <cellStyle name="Input 8 2 6 3 15 2" xfId="7667"/>
    <cellStyle name="Input 8 2 6 3 16" xfId="7668"/>
    <cellStyle name="Input 8 2 6 3 2" xfId="7669"/>
    <cellStyle name="Input 8 2 6 3 2 2" xfId="7670"/>
    <cellStyle name="Input 8 2 6 3 3" xfId="7671"/>
    <cellStyle name="Input 8 2 6 3 3 2" xfId="7672"/>
    <cellStyle name="Input 8 2 6 3 4" xfId="7673"/>
    <cellStyle name="Input 8 2 6 3 4 2" xfId="7674"/>
    <cellStyle name="Input 8 2 6 3 5" xfId="7675"/>
    <cellStyle name="Input 8 2 6 3 5 2" xfId="7676"/>
    <cellStyle name="Input 8 2 6 3 6" xfId="7677"/>
    <cellStyle name="Input 8 2 6 3 6 2" xfId="7678"/>
    <cellStyle name="Input 8 2 6 3 7" xfId="7679"/>
    <cellStyle name="Input 8 2 6 3 7 2" xfId="7680"/>
    <cellStyle name="Input 8 2 6 3 8" xfId="7681"/>
    <cellStyle name="Input 8 2 6 3 8 2" xfId="7682"/>
    <cellStyle name="Input 8 2 6 3 9" xfId="7683"/>
    <cellStyle name="Input 8 2 6 3 9 2" xfId="7684"/>
    <cellStyle name="Input 8 2 6 4" xfId="7685"/>
    <cellStyle name="Input 8 2 6 4 10" xfId="7686"/>
    <cellStyle name="Input 8 2 6 4 10 2" xfId="7687"/>
    <cellStyle name="Input 8 2 6 4 11" xfId="7688"/>
    <cellStyle name="Input 8 2 6 4 11 2" xfId="7689"/>
    <cellStyle name="Input 8 2 6 4 12" xfId="7690"/>
    <cellStyle name="Input 8 2 6 4 12 2" xfId="7691"/>
    <cellStyle name="Input 8 2 6 4 13" xfId="7692"/>
    <cellStyle name="Input 8 2 6 4 13 2" xfId="7693"/>
    <cellStyle name="Input 8 2 6 4 14" xfId="7694"/>
    <cellStyle name="Input 8 2 6 4 14 2" xfId="7695"/>
    <cellStyle name="Input 8 2 6 4 15" xfId="7696"/>
    <cellStyle name="Input 8 2 6 4 15 2" xfId="7697"/>
    <cellStyle name="Input 8 2 6 4 16" xfId="7698"/>
    <cellStyle name="Input 8 2 6 4 2" xfId="7699"/>
    <cellStyle name="Input 8 2 6 4 2 2" xfId="7700"/>
    <cellStyle name="Input 8 2 6 4 3" xfId="7701"/>
    <cellStyle name="Input 8 2 6 4 3 2" xfId="7702"/>
    <cellStyle name="Input 8 2 6 4 4" xfId="7703"/>
    <cellStyle name="Input 8 2 6 4 4 2" xfId="7704"/>
    <cellStyle name="Input 8 2 6 4 5" xfId="7705"/>
    <cellStyle name="Input 8 2 6 4 5 2" xfId="7706"/>
    <cellStyle name="Input 8 2 6 4 6" xfId="7707"/>
    <cellStyle name="Input 8 2 6 4 6 2" xfId="7708"/>
    <cellStyle name="Input 8 2 6 4 7" xfId="7709"/>
    <cellStyle name="Input 8 2 6 4 7 2" xfId="7710"/>
    <cellStyle name="Input 8 2 6 4 8" xfId="7711"/>
    <cellStyle name="Input 8 2 6 4 8 2" xfId="7712"/>
    <cellStyle name="Input 8 2 6 4 9" xfId="7713"/>
    <cellStyle name="Input 8 2 6 4 9 2" xfId="7714"/>
    <cellStyle name="Input 8 2 6 5" xfId="7715"/>
    <cellStyle name="Input 8 2 6 5 10" xfId="7716"/>
    <cellStyle name="Input 8 2 6 5 10 2" xfId="7717"/>
    <cellStyle name="Input 8 2 6 5 11" xfId="7718"/>
    <cellStyle name="Input 8 2 6 5 11 2" xfId="7719"/>
    <cellStyle name="Input 8 2 6 5 12" xfId="7720"/>
    <cellStyle name="Input 8 2 6 5 12 2" xfId="7721"/>
    <cellStyle name="Input 8 2 6 5 13" xfId="7722"/>
    <cellStyle name="Input 8 2 6 5 13 2" xfId="7723"/>
    <cellStyle name="Input 8 2 6 5 14" xfId="7724"/>
    <cellStyle name="Input 8 2 6 5 14 2" xfId="7725"/>
    <cellStyle name="Input 8 2 6 5 15" xfId="7726"/>
    <cellStyle name="Input 8 2 6 5 2" xfId="7727"/>
    <cellStyle name="Input 8 2 6 5 2 2" xfId="7728"/>
    <cellStyle name="Input 8 2 6 5 3" xfId="7729"/>
    <cellStyle name="Input 8 2 6 5 3 2" xfId="7730"/>
    <cellStyle name="Input 8 2 6 5 4" xfId="7731"/>
    <cellStyle name="Input 8 2 6 5 4 2" xfId="7732"/>
    <cellStyle name="Input 8 2 6 5 5" xfId="7733"/>
    <cellStyle name="Input 8 2 6 5 5 2" xfId="7734"/>
    <cellStyle name="Input 8 2 6 5 6" xfId="7735"/>
    <cellStyle name="Input 8 2 6 5 6 2" xfId="7736"/>
    <cellStyle name="Input 8 2 6 5 7" xfId="7737"/>
    <cellStyle name="Input 8 2 6 5 7 2" xfId="7738"/>
    <cellStyle name="Input 8 2 6 5 8" xfId="7739"/>
    <cellStyle name="Input 8 2 6 5 8 2" xfId="7740"/>
    <cellStyle name="Input 8 2 6 5 9" xfId="7741"/>
    <cellStyle name="Input 8 2 6 5 9 2" xfId="7742"/>
    <cellStyle name="Input 8 2 6 6" xfId="7743"/>
    <cellStyle name="Input 8 2 6 6 2" xfId="7744"/>
    <cellStyle name="Input 8 2 6 7" xfId="7745"/>
    <cellStyle name="Input 8 2 6 7 2" xfId="7746"/>
    <cellStyle name="Input 8 2 6 8" xfId="7747"/>
    <cellStyle name="Input 8 2 6 8 2" xfId="7748"/>
    <cellStyle name="Input 8 2 6 9" xfId="7749"/>
    <cellStyle name="Input 8 2 6 9 2" xfId="7750"/>
    <cellStyle name="Input 8 2 7" xfId="7751"/>
    <cellStyle name="Input 8 2 7 10" xfId="7752"/>
    <cellStyle name="Input 8 2 7 10 2" xfId="7753"/>
    <cellStyle name="Input 8 2 7 11" xfId="7754"/>
    <cellStyle name="Input 8 2 7 11 2" xfId="7755"/>
    <cellStyle name="Input 8 2 7 12" xfId="7756"/>
    <cellStyle name="Input 8 2 7 12 2" xfId="7757"/>
    <cellStyle name="Input 8 2 7 13" xfId="7758"/>
    <cellStyle name="Input 8 2 7 13 2" xfId="7759"/>
    <cellStyle name="Input 8 2 7 14" xfId="7760"/>
    <cellStyle name="Input 8 2 7 14 2" xfId="7761"/>
    <cellStyle name="Input 8 2 7 15" xfId="7762"/>
    <cellStyle name="Input 8 2 7 15 2" xfId="7763"/>
    <cellStyle name="Input 8 2 7 16" xfId="7764"/>
    <cellStyle name="Input 8 2 7 16 2" xfId="7765"/>
    <cellStyle name="Input 8 2 7 17" xfId="7766"/>
    <cellStyle name="Input 8 2 7 17 2" xfId="7767"/>
    <cellStyle name="Input 8 2 7 18" xfId="7768"/>
    <cellStyle name="Input 8 2 7 2" xfId="7769"/>
    <cellStyle name="Input 8 2 7 2 10" xfId="7770"/>
    <cellStyle name="Input 8 2 7 2 10 2" xfId="7771"/>
    <cellStyle name="Input 8 2 7 2 11" xfId="7772"/>
    <cellStyle name="Input 8 2 7 2 11 2" xfId="7773"/>
    <cellStyle name="Input 8 2 7 2 12" xfId="7774"/>
    <cellStyle name="Input 8 2 7 2 12 2" xfId="7775"/>
    <cellStyle name="Input 8 2 7 2 13" xfId="7776"/>
    <cellStyle name="Input 8 2 7 2 13 2" xfId="7777"/>
    <cellStyle name="Input 8 2 7 2 14" xfId="7778"/>
    <cellStyle name="Input 8 2 7 2 14 2" xfId="7779"/>
    <cellStyle name="Input 8 2 7 2 15" xfId="7780"/>
    <cellStyle name="Input 8 2 7 2 15 2" xfId="7781"/>
    <cellStyle name="Input 8 2 7 2 16" xfId="7782"/>
    <cellStyle name="Input 8 2 7 2 16 2" xfId="7783"/>
    <cellStyle name="Input 8 2 7 2 17" xfId="7784"/>
    <cellStyle name="Input 8 2 7 2 17 2" xfId="7785"/>
    <cellStyle name="Input 8 2 7 2 18" xfId="7786"/>
    <cellStyle name="Input 8 2 7 2 2" xfId="7787"/>
    <cellStyle name="Input 8 2 7 2 2 2" xfId="7788"/>
    <cellStyle name="Input 8 2 7 2 3" xfId="7789"/>
    <cellStyle name="Input 8 2 7 2 3 2" xfId="7790"/>
    <cellStyle name="Input 8 2 7 2 4" xfId="7791"/>
    <cellStyle name="Input 8 2 7 2 4 2" xfId="7792"/>
    <cellStyle name="Input 8 2 7 2 5" xfId="7793"/>
    <cellStyle name="Input 8 2 7 2 5 2" xfId="7794"/>
    <cellStyle name="Input 8 2 7 2 6" xfId="7795"/>
    <cellStyle name="Input 8 2 7 2 6 2" xfId="7796"/>
    <cellStyle name="Input 8 2 7 2 7" xfId="7797"/>
    <cellStyle name="Input 8 2 7 2 7 2" xfId="7798"/>
    <cellStyle name="Input 8 2 7 2 8" xfId="7799"/>
    <cellStyle name="Input 8 2 7 2 8 2" xfId="7800"/>
    <cellStyle name="Input 8 2 7 2 9" xfId="7801"/>
    <cellStyle name="Input 8 2 7 2 9 2" xfId="7802"/>
    <cellStyle name="Input 8 2 7 3" xfId="7803"/>
    <cellStyle name="Input 8 2 7 3 10" xfId="7804"/>
    <cellStyle name="Input 8 2 7 3 10 2" xfId="7805"/>
    <cellStyle name="Input 8 2 7 3 11" xfId="7806"/>
    <cellStyle name="Input 8 2 7 3 11 2" xfId="7807"/>
    <cellStyle name="Input 8 2 7 3 12" xfId="7808"/>
    <cellStyle name="Input 8 2 7 3 12 2" xfId="7809"/>
    <cellStyle name="Input 8 2 7 3 13" xfId="7810"/>
    <cellStyle name="Input 8 2 7 3 13 2" xfId="7811"/>
    <cellStyle name="Input 8 2 7 3 14" xfId="7812"/>
    <cellStyle name="Input 8 2 7 3 14 2" xfId="7813"/>
    <cellStyle name="Input 8 2 7 3 15" xfId="7814"/>
    <cellStyle name="Input 8 2 7 3 15 2" xfId="7815"/>
    <cellStyle name="Input 8 2 7 3 16" xfId="7816"/>
    <cellStyle name="Input 8 2 7 3 2" xfId="7817"/>
    <cellStyle name="Input 8 2 7 3 2 2" xfId="7818"/>
    <cellStyle name="Input 8 2 7 3 3" xfId="7819"/>
    <cellStyle name="Input 8 2 7 3 3 2" xfId="7820"/>
    <cellStyle name="Input 8 2 7 3 4" xfId="7821"/>
    <cellStyle name="Input 8 2 7 3 4 2" xfId="7822"/>
    <cellStyle name="Input 8 2 7 3 5" xfId="7823"/>
    <cellStyle name="Input 8 2 7 3 5 2" xfId="7824"/>
    <cellStyle name="Input 8 2 7 3 6" xfId="7825"/>
    <cellStyle name="Input 8 2 7 3 6 2" xfId="7826"/>
    <cellStyle name="Input 8 2 7 3 7" xfId="7827"/>
    <cellStyle name="Input 8 2 7 3 7 2" xfId="7828"/>
    <cellStyle name="Input 8 2 7 3 8" xfId="7829"/>
    <cellStyle name="Input 8 2 7 3 8 2" xfId="7830"/>
    <cellStyle name="Input 8 2 7 3 9" xfId="7831"/>
    <cellStyle name="Input 8 2 7 3 9 2" xfId="7832"/>
    <cellStyle name="Input 8 2 7 4" xfId="7833"/>
    <cellStyle name="Input 8 2 7 4 10" xfId="7834"/>
    <cellStyle name="Input 8 2 7 4 10 2" xfId="7835"/>
    <cellStyle name="Input 8 2 7 4 11" xfId="7836"/>
    <cellStyle name="Input 8 2 7 4 11 2" xfId="7837"/>
    <cellStyle name="Input 8 2 7 4 12" xfId="7838"/>
    <cellStyle name="Input 8 2 7 4 12 2" xfId="7839"/>
    <cellStyle name="Input 8 2 7 4 13" xfId="7840"/>
    <cellStyle name="Input 8 2 7 4 13 2" xfId="7841"/>
    <cellStyle name="Input 8 2 7 4 14" xfId="7842"/>
    <cellStyle name="Input 8 2 7 4 14 2" xfId="7843"/>
    <cellStyle name="Input 8 2 7 4 15" xfId="7844"/>
    <cellStyle name="Input 8 2 7 4 15 2" xfId="7845"/>
    <cellStyle name="Input 8 2 7 4 16" xfId="7846"/>
    <cellStyle name="Input 8 2 7 4 2" xfId="7847"/>
    <cellStyle name="Input 8 2 7 4 2 2" xfId="7848"/>
    <cellStyle name="Input 8 2 7 4 3" xfId="7849"/>
    <cellStyle name="Input 8 2 7 4 3 2" xfId="7850"/>
    <cellStyle name="Input 8 2 7 4 4" xfId="7851"/>
    <cellStyle name="Input 8 2 7 4 4 2" xfId="7852"/>
    <cellStyle name="Input 8 2 7 4 5" xfId="7853"/>
    <cellStyle name="Input 8 2 7 4 5 2" xfId="7854"/>
    <cellStyle name="Input 8 2 7 4 6" xfId="7855"/>
    <cellStyle name="Input 8 2 7 4 6 2" xfId="7856"/>
    <cellStyle name="Input 8 2 7 4 7" xfId="7857"/>
    <cellStyle name="Input 8 2 7 4 7 2" xfId="7858"/>
    <cellStyle name="Input 8 2 7 4 8" xfId="7859"/>
    <cellStyle name="Input 8 2 7 4 8 2" xfId="7860"/>
    <cellStyle name="Input 8 2 7 4 9" xfId="7861"/>
    <cellStyle name="Input 8 2 7 4 9 2" xfId="7862"/>
    <cellStyle name="Input 8 2 7 5" xfId="7863"/>
    <cellStyle name="Input 8 2 7 5 10" xfId="7864"/>
    <cellStyle name="Input 8 2 7 5 10 2" xfId="7865"/>
    <cellStyle name="Input 8 2 7 5 11" xfId="7866"/>
    <cellStyle name="Input 8 2 7 5 11 2" xfId="7867"/>
    <cellStyle name="Input 8 2 7 5 12" xfId="7868"/>
    <cellStyle name="Input 8 2 7 5 12 2" xfId="7869"/>
    <cellStyle name="Input 8 2 7 5 13" xfId="7870"/>
    <cellStyle name="Input 8 2 7 5 13 2" xfId="7871"/>
    <cellStyle name="Input 8 2 7 5 14" xfId="7872"/>
    <cellStyle name="Input 8 2 7 5 2" xfId="7873"/>
    <cellStyle name="Input 8 2 7 5 2 2" xfId="7874"/>
    <cellStyle name="Input 8 2 7 5 3" xfId="7875"/>
    <cellStyle name="Input 8 2 7 5 3 2" xfId="7876"/>
    <cellStyle name="Input 8 2 7 5 4" xfId="7877"/>
    <cellStyle name="Input 8 2 7 5 4 2" xfId="7878"/>
    <cellStyle name="Input 8 2 7 5 5" xfId="7879"/>
    <cellStyle name="Input 8 2 7 5 5 2" xfId="7880"/>
    <cellStyle name="Input 8 2 7 5 6" xfId="7881"/>
    <cellStyle name="Input 8 2 7 5 6 2" xfId="7882"/>
    <cellStyle name="Input 8 2 7 5 7" xfId="7883"/>
    <cellStyle name="Input 8 2 7 5 7 2" xfId="7884"/>
    <cellStyle name="Input 8 2 7 5 8" xfId="7885"/>
    <cellStyle name="Input 8 2 7 5 8 2" xfId="7886"/>
    <cellStyle name="Input 8 2 7 5 9" xfId="7887"/>
    <cellStyle name="Input 8 2 7 5 9 2" xfId="7888"/>
    <cellStyle name="Input 8 2 7 6" xfId="7889"/>
    <cellStyle name="Input 8 2 7 6 2" xfId="7890"/>
    <cellStyle name="Input 8 2 7 7" xfId="7891"/>
    <cellStyle name="Input 8 2 7 7 2" xfId="7892"/>
    <cellStyle name="Input 8 2 7 8" xfId="7893"/>
    <cellStyle name="Input 8 2 7 8 2" xfId="7894"/>
    <cellStyle name="Input 8 2 7 9" xfId="7895"/>
    <cellStyle name="Input 8 2 7 9 2" xfId="7896"/>
    <cellStyle name="Input 8 2 8" xfId="7897"/>
    <cellStyle name="Input 8 2 8 10" xfId="7898"/>
    <cellStyle name="Input 8 2 8 10 2" xfId="7899"/>
    <cellStyle name="Input 8 2 8 11" xfId="7900"/>
    <cellStyle name="Input 8 2 8 11 2" xfId="7901"/>
    <cellStyle name="Input 8 2 8 12" xfId="7902"/>
    <cellStyle name="Input 8 2 8 12 2" xfId="7903"/>
    <cellStyle name="Input 8 2 8 13" xfId="7904"/>
    <cellStyle name="Input 8 2 8 13 2" xfId="7905"/>
    <cellStyle name="Input 8 2 8 14" xfId="7906"/>
    <cellStyle name="Input 8 2 8 14 2" xfId="7907"/>
    <cellStyle name="Input 8 2 8 15" xfId="7908"/>
    <cellStyle name="Input 8 2 8 15 2" xfId="7909"/>
    <cellStyle name="Input 8 2 8 16" xfId="7910"/>
    <cellStyle name="Input 8 2 8 16 2" xfId="7911"/>
    <cellStyle name="Input 8 2 8 17" xfId="7912"/>
    <cellStyle name="Input 8 2 8 17 2" xfId="7913"/>
    <cellStyle name="Input 8 2 8 18" xfId="7914"/>
    <cellStyle name="Input 8 2 8 2" xfId="7915"/>
    <cellStyle name="Input 8 2 8 2 10" xfId="7916"/>
    <cellStyle name="Input 8 2 8 2 10 2" xfId="7917"/>
    <cellStyle name="Input 8 2 8 2 11" xfId="7918"/>
    <cellStyle name="Input 8 2 8 2 11 2" xfId="7919"/>
    <cellStyle name="Input 8 2 8 2 12" xfId="7920"/>
    <cellStyle name="Input 8 2 8 2 12 2" xfId="7921"/>
    <cellStyle name="Input 8 2 8 2 13" xfId="7922"/>
    <cellStyle name="Input 8 2 8 2 13 2" xfId="7923"/>
    <cellStyle name="Input 8 2 8 2 14" xfId="7924"/>
    <cellStyle name="Input 8 2 8 2 14 2" xfId="7925"/>
    <cellStyle name="Input 8 2 8 2 15" xfId="7926"/>
    <cellStyle name="Input 8 2 8 2 15 2" xfId="7927"/>
    <cellStyle name="Input 8 2 8 2 16" xfId="7928"/>
    <cellStyle name="Input 8 2 8 2 16 2" xfId="7929"/>
    <cellStyle name="Input 8 2 8 2 17" xfId="7930"/>
    <cellStyle name="Input 8 2 8 2 17 2" xfId="7931"/>
    <cellStyle name="Input 8 2 8 2 18" xfId="7932"/>
    <cellStyle name="Input 8 2 8 2 2" xfId="7933"/>
    <cellStyle name="Input 8 2 8 2 2 2" xfId="7934"/>
    <cellStyle name="Input 8 2 8 2 3" xfId="7935"/>
    <cellStyle name="Input 8 2 8 2 3 2" xfId="7936"/>
    <cellStyle name="Input 8 2 8 2 4" xfId="7937"/>
    <cellStyle name="Input 8 2 8 2 4 2" xfId="7938"/>
    <cellStyle name="Input 8 2 8 2 5" xfId="7939"/>
    <cellStyle name="Input 8 2 8 2 5 2" xfId="7940"/>
    <cellStyle name="Input 8 2 8 2 6" xfId="7941"/>
    <cellStyle name="Input 8 2 8 2 6 2" xfId="7942"/>
    <cellStyle name="Input 8 2 8 2 7" xfId="7943"/>
    <cellStyle name="Input 8 2 8 2 7 2" xfId="7944"/>
    <cellStyle name="Input 8 2 8 2 8" xfId="7945"/>
    <cellStyle name="Input 8 2 8 2 8 2" xfId="7946"/>
    <cellStyle name="Input 8 2 8 2 9" xfId="7947"/>
    <cellStyle name="Input 8 2 8 2 9 2" xfId="7948"/>
    <cellStyle name="Input 8 2 8 3" xfId="7949"/>
    <cellStyle name="Input 8 2 8 3 10" xfId="7950"/>
    <cellStyle name="Input 8 2 8 3 10 2" xfId="7951"/>
    <cellStyle name="Input 8 2 8 3 11" xfId="7952"/>
    <cellStyle name="Input 8 2 8 3 11 2" xfId="7953"/>
    <cellStyle name="Input 8 2 8 3 12" xfId="7954"/>
    <cellStyle name="Input 8 2 8 3 12 2" xfId="7955"/>
    <cellStyle name="Input 8 2 8 3 13" xfId="7956"/>
    <cellStyle name="Input 8 2 8 3 13 2" xfId="7957"/>
    <cellStyle name="Input 8 2 8 3 14" xfId="7958"/>
    <cellStyle name="Input 8 2 8 3 14 2" xfId="7959"/>
    <cellStyle name="Input 8 2 8 3 15" xfId="7960"/>
    <cellStyle name="Input 8 2 8 3 15 2" xfId="7961"/>
    <cellStyle name="Input 8 2 8 3 16" xfId="7962"/>
    <cellStyle name="Input 8 2 8 3 2" xfId="7963"/>
    <cellStyle name="Input 8 2 8 3 2 2" xfId="7964"/>
    <cellStyle name="Input 8 2 8 3 3" xfId="7965"/>
    <cellStyle name="Input 8 2 8 3 3 2" xfId="7966"/>
    <cellStyle name="Input 8 2 8 3 4" xfId="7967"/>
    <cellStyle name="Input 8 2 8 3 4 2" xfId="7968"/>
    <cellStyle name="Input 8 2 8 3 5" xfId="7969"/>
    <cellStyle name="Input 8 2 8 3 5 2" xfId="7970"/>
    <cellStyle name="Input 8 2 8 3 6" xfId="7971"/>
    <cellStyle name="Input 8 2 8 3 6 2" xfId="7972"/>
    <cellStyle name="Input 8 2 8 3 7" xfId="7973"/>
    <cellStyle name="Input 8 2 8 3 7 2" xfId="7974"/>
    <cellStyle name="Input 8 2 8 3 8" xfId="7975"/>
    <cellStyle name="Input 8 2 8 3 8 2" xfId="7976"/>
    <cellStyle name="Input 8 2 8 3 9" xfId="7977"/>
    <cellStyle name="Input 8 2 8 3 9 2" xfId="7978"/>
    <cellStyle name="Input 8 2 8 4" xfId="7979"/>
    <cellStyle name="Input 8 2 8 4 10" xfId="7980"/>
    <cellStyle name="Input 8 2 8 4 10 2" xfId="7981"/>
    <cellStyle name="Input 8 2 8 4 11" xfId="7982"/>
    <cellStyle name="Input 8 2 8 4 11 2" xfId="7983"/>
    <cellStyle name="Input 8 2 8 4 12" xfId="7984"/>
    <cellStyle name="Input 8 2 8 4 12 2" xfId="7985"/>
    <cellStyle name="Input 8 2 8 4 13" xfId="7986"/>
    <cellStyle name="Input 8 2 8 4 13 2" xfId="7987"/>
    <cellStyle name="Input 8 2 8 4 14" xfId="7988"/>
    <cellStyle name="Input 8 2 8 4 14 2" xfId="7989"/>
    <cellStyle name="Input 8 2 8 4 15" xfId="7990"/>
    <cellStyle name="Input 8 2 8 4 15 2" xfId="7991"/>
    <cellStyle name="Input 8 2 8 4 16" xfId="7992"/>
    <cellStyle name="Input 8 2 8 4 2" xfId="7993"/>
    <cellStyle name="Input 8 2 8 4 2 2" xfId="7994"/>
    <cellStyle name="Input 8 2 8 4 3" xfId="7995"/>
    <cellStyle name="Input 8 2 8 4 3 2" xfId="7996"/>
    <cellStyle name="Input 8 2 8 4 4" xfId="7997"/>
    <cellStyle name="Input 8 2 8 4 4 2" xfId="7998"/>
    <cellStyle name="Input 8 2 8 4 5" xfId="7999"/>
    <cellStyle name="Input 8 2 8 4 5 2" xfId="8000"/>
    <cellStyle name="Input 8 2 8 4 6" xfId="8001"/>
    <cellStyle name="Input 8 2 8 4 6 2" xfId="8002"/>
    <cellStyle name="Input 8 2 8 4 7" xfId="8003"/>
    <cellStyle name="Input 8 2 8 4 7 2" xfId="8004"/>
    <cellStyle name="Input 8 2 8 4 8" xfId="8005"/>
    <cellStyle name="Input 8 2 8 4 8 2" xfId="8006"/>
    <cellStyle name="Input 8 2 8 4 9" xfId="8007"/>
    <cellStyle name="Input 8 2 8 4 9 2" xfId="8008"/>
    <cellStyle name="Input 8 2 8 5" xfId="8009"/>
    <cellStyle name="Input 8 2 8 5 10" xfId="8010"/>
    <cellStyle name="Input 8 2 8 5 10 2" xfId="8011"/>
    <cellStyle name="Input 8 2 8 5 11" xfId="8012"/>
    <cellStyle name="Input 8 2 8 5 11 2" xfId="8013"/>
    <cellStyle name="Input 8 2 8 5 12" xfId="8014"/>
    <cellStyle name="Input 8 2 8 5 12 2" xfId="8015"/>
    <cellStyle name="Input 8 2 8 5 13" xfId="8016"/>
    <cellStyle name="Input 8 2 8 5 13 2" xfId="8017"/>
    <cellStyle name="Input 8 2 8 5 14" xfId="8018"/>
    <cellStyle name="Input 8 2 8 5 2" xfId="8019"/>
    <cellStyle name="Input 8 2 8 5 2 2" xfId="8020"/>
    <cellStyle name="Input 8 2 8 5 3" xfId="8021"/>
    <cellStyle name="Input 8 2 8 5 3 2" xfId="8022"/>
    <cellStyle name="Input 8 2 8 5 4" xfId="8023"/>
    <cellStyle name="Input 8 2 8 5 4 2" xfId="8024"/>
    <cellStyle name="Input 8 2 8 5 5" xfId="8025"/>
    <cellStyle name="Input 8 2 8 5 5 2" xfId="8026"/>
    <cellStyle name="Input 8 2 8 5 6" xfId="8027"/>
    <cellStyle name="Input 8 2 8 5 6 2" xfId="8028"/>
    <cellStyle name="Input 8 2 8 5 7" xfId="8029"/>
    <cellStyle name="Input 8 2 8 5 7 2" xfId="8030"/>
    <cellStyle name="Input 8 2 8 5 8" xfId="8031"/>
    <cellStyle name="Input 8 2 8 5 8 2" xfId="8032"/>
    <cellStyle name="Input 8 2 8 5 9" xfId="8033"/>
    <cellStyle name="Input 8 2 8 5 9 2" xfId="8034"/>
    <cellStyle name="Input 8 2 8 6" xfId="8035"/>
    <cellStyle name="Input 8 2 8 6 2" xfId="8036"/>
    <cellStyle name="Input 8 2 8 7" xfId="8037"/>
    <cellStyle name="Input 8 2 8 7 2" xfId="8038"/>
    <cellStyle name="Input 8 2 8 8" xfId="8039"/>
    <cellStyle name="Input 8 2 8 8 2" xfId="8040"/>
    <cellStyle name="Input 8 2 8 9" xfId="8041"/>
    <cellStyle name="Input 8 2 8 9 2" xfId="8042"/>
    <cellStyle name="Input 8 2 9" xfId="8043"/>
    <cellStyle name="Input 8 2 9 10" xfId="8044"/>
    <cellStyle name="Input 8 2 9 10 2" xfId="8045"/>
    <cellStyle name="Input 8 2 9 11" xfId="8046"/>
    <cellStyle name="Input 8 2 9 11 2" xfId="8047"/>
    <cellStyle name="Input 8 2 9 12" xfId="8048"/>
    <cellStyle name="Input 8 2 9 12 2" xfId="8049"/>
    <cellStyle name="Input 8 2 9 13" xfId="8050"/>
    <cellStyle name="Input 8 2 9 13 2" xfId="8051"/>
    <cellStyle name="Input 8 2 9 14" xfId="8052"/>
    <cellStyle name="Input 8 2 9 14 2" xfId="8053"/>
    <cellStyle name="Input 8 2 9 15" xfId="8054"/>
    <cellStyle name="Input 8 2 9 15 2" xfId="8055"/>
    <cellStyle name="Input 8 2 9 16" xfId="8056"/>
    <cellStyle name="Input 8 2 9 16 2" xfId="8057"/>
    <cellStyle name="Input 8 2 9 17" xfId="8058"/>
    <cellStyle name="Input 8 2 9 17 2" xfId="8059"/>
    <cellStyle name="Input 8 2 9 18" xfId="8060"/>
    <cellStyle name="Input 8 2 9 2" xfId="8061"/>
    <cellStyle name="Input 8 2 9 2 2" xfId="8062"/>
    <cellStyle name="Input 8 2 9 3" xfId="8063"/>
    <cellStyle name="Input 8 2 9 3 2" xfId="8064"/>
    <cellStyle name="Input 8 2 9 4" xfId="8065"/>
    <cellStyle name="Input 8 2 9 4 2" xfId="8066"/>
    <cellStyle name="Input 8 2 9 5" xfId="8067"/>
    <cellStyle name="Input 8 2 9 5 2" xfId="8068"/>
    <cellStyle name="Input 8 2 9 6" xfId="8069"/>
    <cellStyle name="Input 8 2 9 6 2" xfId="8070"/>
    <cellStyle name="Input 8 2 9 7" xfId="8071"/>
    <cellStyle name="Input 8 2 9 7 2" xfId="8072"/>
    <cellStyle name="Input 8 2 9 8" xfId="8073"/>
    <cellStyle name="Input 8 2 9 8 2" xfId="8074"/>
    <cellStyle name="Input 8 2 9 9" xfId="8075"/>
    <cellStyle name="Input 8 2 9 9 2" xfId="8076"/>
    <cellStyle name="Input 8 20" xfId="8077"/>
    <cellStyle name="Input 8 20 2" xfId="8078"/>
    <cellStyle name="Input 8 21" xfId="8079"/>
    <cellStyle name="Input 8 21 2" xfId="8080"/>
    <cellStyle name="Input 8 22" xfId="8081"/>
    <cellStyle name="Input 8 22 2" xfId="8082"/>
    <cellStyle name="Input 8 23" xfId="8083"/>
    <cellStyle name="Input 8 23 2" xfId="8084"/>
    <cellStyle name="Input 8 24" xfId="8085"/>
    <cellStyle name="Input 8 24 2" xfId="8086"/>
    <cellStyle name="Input 8 25" xfId="8087"/>
    <cellStyle name="Input 8 25 2" xfId="8088"/>
    <cellStyle name="Input 8 26" xfId="8089"/>
    <cellStyle name="Input 8 26 2" xfId="8090"/>
    <cellStyle name="Input 8 27" xfId="8091"/>
    <cellStyle name="Input 8 27 2" xfId="8092"/>
    <cellStyle name="Input 8 28" xfId="8093"/>
    <cellStyle name="Input 8 3" xfId="8094"/>
    <cellStyle name="Input 8 3 10" xfId="8095"/>
    <cellStyle name="Input 8 3 10 2" xfId="8096"/>
    <cellStyle name="Input 8 3 11" xfId="8097"/>
    <cellStyle name="Input 8 3 11 2" xfId="8098"/>
    <cellStyle name="Input 8 3 12" xfId="8099"/>
    <cellStyle name="Input 8 3 12 2" xfId="8100"/>
    <cellStyle name="Input 8 3 13" xfId="8101"/>
    <cellStyle name="Input 8 3 13 2" xfId="8102"/>
    <cellStyle name="Input 8 3 14" xfId="8103"/>
    <cellStyle name="Input 8 3 14 2" xfId="8104"/>
    <cellStyle name="Input 8 3 15" xfId="8105"/>
    <cellStyle name="Input 8 3 15 2" xfId="8106"/>
    <cellStyle name="Input 8 3 16" xfId="8107"/>
    <cellStyle name="Input 8 3 16 2" xfId="8108"/>
    <cellStyle name="Input 8 3 17" xfId="8109"/>
    <cellStyle name="Input 8 3 17 2" xfId="8110"/>
    <cellStyle name="Input 8 3 18" xfId="8111"/>
    <cellStyle name="Input 8 3 18 2" xfId="8112"/>
    <cellStyle name="Input 8 3 19" xfId="8113"/>
    <cellStyle name="Input 8 3 19 2" xfId="8114"/>
    <cellStyle name="Input 8 3 2" xfId="8115"/>
    <cellStyle name="Input 8 3 2 10" xfId="8116"/>
    <cellStyle name="Input 8 3 2 10 2" xfId="8117"/>
    <cellStyle name="Input 8 3 2 11" xfId="8118"/>
    <cellStyle name="Input 8 3 2 11 2" xfId="8119"/>
    <cellStyle name="Input 8 3 2 12" xfId="8120"/>
    <cellStyle name="Input 8 3 2 12 2" xfId="8121"/>
    <cellStyle name="Input 8 3 2 13" xfId="8122"/>
    <cellStyle name="Input 8 3 2 13 2" xfId="8123"/>
    <cellStyle name="Input 8 3 2 14" xfId="8124"/>
    <cellStyle name="Input 8 3 2 14 2" xfId="8125"/>
    <cellStyle name="Input 8 3 2 15" xfId="8126"/>
    <cellStyle name="Input 8 3 2 15 2" xfId="8127"/>
    <cellStyle name="Input 8 3 2 16" xfId="8128"/>
    <cellStyle name="Input 8 3 2 16 2" xfId="8129"/>
    <cellStyle name="Input 8 3 2 17" xfId="8130"/>
    <cellStyle name="Input 8 3 2 17 2" xfId="8131"/>
    <cellStyle name="Input 8 3 2 18" xfId="8132"/>
    <cellStyle name="Input 8 3 2 18 2" xfId="8133"/>
    <cellStyle name="Input 8 3 2 19" xfId="8134"/>
    <cellStyle name="Input 8 3 2 2" xfId="8135"/>
    <cellStyle name="Input 8 3 2 2 2" xfId="8136"/>
    <cellStyle name="Input 8 3 2 3" xfId="8137"/>
    <cellStyle name="Input 8 3 2 3 2" xfId="8138"/>
    <cellStyle name="Input 8 3 2 4" xfId="8139"/>
    <cellStyle name="Input 8 3 2 4 2" xfId="8140"/>
    <cellStyle name="Input 8 3 2 5" xfId="8141"/>
    <cellStyle name="Input 8 3 2 5 2" xfId="8142"/>
    <cellStyle name="Input 8 3 2 6" xfId="8143"/>
    <cellStyle name="Input 8 3 2 6 2" xfId="8144"/>
    <cellStyle name="Input 8 3 2 7" xfId="8145"/>
    <cellStyle name="Input 8 3 2 7 2" xfId="8146"/>
    <cellStyle name="Input 8 3 2 8" xfId="8147"/>
    <cellStyle name="Input 8 3 2 8 2" xfId="8148"/>
    <cellStyle name="Input 8 3 2 9" xfId="8149"/>
    <cellStyle name="Input 8 3 2 9 2" xfId="8150"/>
    <cellStyle name="Input 8 3 20" xfId="8151"/>
    <cellStyle name="Input 8 3 3" xfId="8152"/>
    <cellStyle name="Input 8 3 3 10" xfId="8153"/>
    <cellStyle name="Input 8 3 3 10 2" xfId="8154"/>
    <cellStyle name="Input 8 3 3 11" xfId="8155"/>
    <cellStyle name="Input 8 3 3 11 2" xfId="8156"/>
    <cellStyle name="Input 8 3 3 12" xfId="8157"/>
    <cellStyle name="Input 8 3 3 12 2" xfId="8158"/>
    <cellStyle name="Input 8 3 3 13" xfId="8159"/>
    <cellStyle name="Input 8 3 3 13 2" xfId="8160"/>
    <cellStyle name="Input 8 3 3 14" xfId="8161"/>
    <cellStyle name="Input 8 3 3 14 2" xfId="8162"/>
    <cellStyle name="Input 8 3 3 15" xfId="8163"/>
    <cellStyle name="Input 8 3 3 15 2" xfId="8164"/>
    <cellStyle name="Input 8 3 3 16" xfId="8165"/>
    <cellStyle name="Input 8 3 3 16 2" xfId="8166"/>
    <cellStyle name="Input 8 3 3 17" xfId="8167"/>
    <cellStyle name="Input 8 3 3 17 2" xfId="8168"/>
    <cellStyle name="Input 8 3 3 18" xfId="8169"/>
    <cellStyle name="Input 8 3 3 18 2" xfId="8170"/>
    <cellStyle name="Input 8 3 3 19" xfId="8171"/>
    <cellStyle name="Input 8 3 3 2" xfId="8172"/>
    <cellStyle name="Input 8 3 3 2 2" xfId="8173"/>
    <cellStyle name="Input 8 3 3 3" xfId="8174"/>
    <cellStyle name="Input 8 3 3 3 2" xfId="8175"/>
    <cellStyle name="Input 8 3 3 4" xfId="8176"/>
    <cellStyle name="Input 8 3 3 4 2" xfId="8177"/>
    <cellStyle name="Input 8 3 3 5" xfId="8178"/>
    <cellStyle name="Input 8 3 3 5 2" xfId="8179"/>
    <cellStyle name="Input 8 3 3 6" xfId="8180"/>
    <cellStyle name="Input 8 3 3 6 2" xfId="8181"/>
    <cellStyle name="Input 8 3 3 7" xfId="8182"/>
    <cellStyle name="Input 8 3 3 7 2" xfId="8183"/>
    <cellStyle name="Input 8 3 3 8" xfId="8184"/>
    <cellStyle name="Input 8 3 3 8 2" xfId="8185"/>
    <cellStyle name="Input 8 3 3 9" xfId="8186"/>
    <cellStyle name="Input 8 3 3 9 2" xfId="8187"/>
    <cellStyle name="Input 8 3 4" xfId="8188"/>
    <cellStyle name="Input 8 3 4 10" xfId="8189"/>
    <cellStyle name="Input 8 3 4 10 2" xfId="8190"/>
    <cellStyle name="Input 8 3 4 11" xfId="8191"/>
    <cellStyle name="Input 8 3 4 11 2" xfId="8192"/>
    <cellStyle name="Input 8 3 4 12" xfId="8193"/>
    <cellStyle name="Input 8 3 4 12 2" xfId="8194"/>
    <cellStyle name="Input 8 3 4 13" xfId="8195"/>
    <cellStyle name="Input 8 3 4 13 2" xfId="8196"/>
    <cellStyle name="Input 8 3 4 14" xfId="8197"/>
    <cellStyle name="Input 8 3 4 14 2" xfId="8198"/>
    <cellStyle name="Input 8 3 4 15" xfId="8199"/>
    <cellStyle name="Input 8 3 4 15 2" xfId="8200"/>
    <cellStyle name="Input 8 3 4 16" xfId="8201"/>
    <cellStyle name="Input 8 3 4 2" xfId="8202"/>
    <cellStyle name="Input 8 3 4 2 2" xfId="8203"/>
    <cellStyle name="Input 8 3 4 3" xfId="8204"/>
    <cellStyle name="Input 8 3 4 3 2" xfId="8205"/>
    <cellStyle name="Input 8 3 4 4" xfId="8206"/>
    <cellStyle name="Input 8 3 4 4 2" xfId="8207"/>
    <cellStyle name="Input 8 3 4 5" xfId="8208"/>
    <cellStyle name="Input 8 3 4 5 2" xfId="8209"/>
    <cellStyle name="Input 8 3 4 6" xfId="8210"/>
    <cellStyle name="Input 8 3 4 6 2" xfId="8211"/>
    <cellStyle name="Input 8 3 4 7" xfId="8212"/>
    <cellStyle name="Input 8 3 4 7 2" xfId="8213"/>
    <cellStyle name="Input 8 3 4 8" xfId="8214"/>
    <cellStyle name="Input 8 3 4 8 2" xfId="8215"/>
    <cellStyle name="Input 8 3 4 9" xfId="8216"/>
    <cellStyle name="Input 8 3 4 9 2" xfId="8217"/>
    <cellStyle name="Input 8 3 5" xfId="8218"/>
    <cellStyle name="Input 8 3 5 10" xfId="8219"/>
    <cellStyle name="Input 8 3 5 10 2" xfId="8220"/>
    <cellStyle name="Input 8 3 5 11" xfId="8221"/>
    <cellStyle name="Input 8 3 5 11 2" xfId="8222"/>
    <cellStyle name="Input 8 3 5 12" xfId="8223"/>
    <cellStyle name="Input 8 3 5 12 2" xfId="8224"/>
    <cellStyle name="Input 8 3 5 13" xfId="8225"/>
    <cellStyle name="Input 8 3 5 13 2" xfId="8226"/>
    <cellStyle name="Input 8 3 5 14" xfId="8227"/>
    <cellStyle name="Input 8 3 5 14 2" xfId="8228"/>
    <cellStyle name="Input 8 3 5 15" xfId="8229"/>
    <cellStyle name="Input 8 3 5 15 2" xfId="8230"/>
    <cellStyle name="Input 8 3 5 16" xfId="8231"/>
    <cellStyle name="Input 8 3 5 2" xfId="8232"/>
    <cellStyle name="Input 8 3 5 2 2" xfId="8233"/>
    <cellStyle name="Input 8 3 5 3" xfId="8234"/>
    <cellStyle name="Input 8 3 5 3 2" xfId="8235"/>
    <cellStyle name="Input 8 3 5 4" xfId="8236"/>
    <cellStyle name="Input 8 3 5 4 2" xfId="8237"/>
    <cellStyle name="Input 8 3 5 5" xfId="8238"/>
    <cellStyle name="Input 8 3 5 5 2" xfId="8239"/>
    <cellStyle name="Input 8 3 5 6" xfId="8240"/>
    <cellStyle name="Input 8 3 5 6 2" xfId="8241"/>
    <cellStyle name="Input 8 3 5 7" xfId="8242"/>
    <cellStyle name="Input 8 3 5 7 2" xfId="8243"/>
    <cellStyle name="Input 8 3 5 8" xfId="8244"/>
    <cellStyle name="Input 8 3 5 8 2" xfId="8245"/>
    <cellStyle name="Input 8 3 5 9" xfId="8246"/>
    <cellStyle name="Input 8 3 5 9 2" xfId="8247"/>
    <cellStyle name="Input 8 3 6" xfId="8248"/>
    <cellStyle name="Input 8 3 6 10" xfId="8249"/>
    <cellStyle name="Input 8 3 6 10 2" xfId="8250"/>
    <cellStyle name="Input 8 3 6 11" xfId="8251"/>
    <cellStyle name="Input 8 3 6 11 2" xfId="8252"/>
    <cellStyle name="Input 8 3 6 12" xfId="8253"/>
    <cellStyle name="Input 8 3 6 12 2" xfId="8254"/>
    <cellStyle name="Input 8 3 6 13" xfId="8255"/>
    <cellStyle name="Input 8 3 6 13 2" xfId="8256"/>
    <cellStyle name="Input 8 3 6 14" xfId="8257"/>
    <cellStyle name="Input 8 3 6 14 2" xfId="8258"/>
    <cellStyle name="Input 8 3 6 15" xfId="8259"/>
    <cellStyle name="Input 8 3 6 2" xfId="8260"/>
    <cellStyle name="Input 8 3 6 2 2" xfId="8261"/>
    <cellStyle name="Input 8 3 6 3" xfId="8262"/>
    <cellStyle name="Input 8 3 6 3 2" xfId="8263"/>
    <cellStyle name="Input 8 3 6 4" xfId="8264"/>
    <cellStyle name="Input 8 3 6 4 2" xfId="8265"/>
    <cellStyle name="Input 8 3 6 5" xfId="8266"/>
    <cellStyle name="Input 8 3 6 5 2" xfId="8267"/>
    <cellStyle name="Input 8 3 6 6" xfId="8268"/>
    <cellStyle name="Input 8 3 6 6 2" xfId="8269"/>
    <cellStyle name="Input 8 3 6 7" xfId="8270"/>
    <cellStyle name="Input 8 3 6 7 2" xfId="8271"/>
    <cellStyle name="Input 8 3 6 8" xfId="8272"/>
    <cellStyle name="Input 8 3 6 8 2" xfId="8273"/>
    <cellStyle name="Input 8 3 6 9" xfId="8274"/>
    <cellStyle name="Input 8 3 6 9 2" xfId="8275"/>
    <cellStyle name="Input 8 3 7" xfId="8276"/>
    <cellStyle name="Input 8 3 7 2" xfId="8277"/>
    <cellStyle name="Input 8 3 8" xfId="8278"/>
    <cellStyle name="Input 8 3 8 2" xfId="8279"/>
    <cellStyle name="Input 8 3 9" xfId="8280"/>
    <cellStyle name="Input 8 3 9 2" xfId="8281"/>
    <cellStyle name="Input 8 4" xfId="8282"/>
    <cellStyle name="Input 8 4 10" xfId="8283"/>
    <cellStyle name="Input 8 4 10 2" xfId="8284"/>
    <cellStyle name="Input 8 4 11" xfId="8285"/>
    <cellStyle name="Input 8 4 11 2" xfId="8286"/>
    <cellStyle name="Input 8 4 12" xfId="8287"/>
    <cellStyle name="Input 8 4 12 2" xfId="8288"/>
    <cellStyle name="Input 8 4 13" xfId="8289"/>
    <cellStyle name="Input 8 4 13 2" xfId="8290"/>
    <cellStyle name="Input 8 4 14" xfId="8291"/>
    <cellStyle name="Input 8 4 14 2" xfId="8292"/>
    <cellStyle name="Input 8 4 15" xfId="8293"/>
    <cellStyle name="Input 8 4 15 2" xfId="8294"/>
    <cellStyle name="Input 8 4 16" xfId="8295"/>
    <cellStyle name="Input 8 4 16 2" xfId="8296"/>
    <cellStyle name="Input 8 4 17" xfId="8297"/>
    <cellStyle name="Input 8 4 17 2" xfId="8298"/>
    <cellStyle name="Input 8 4 18" xfId="8299"/>
    <cellStyle name="Input 8 4 18 2" xfId="8300"/>
    <cellStyle name="Input 8 4 19" xfId="8301"/>
    <cellStyle name="Input 8 4 19 2" xfId="8302"/>
    <cellStyle name="Input 8 4 2" xfId="8303"/>
    <cellStyle name="Input 8 4 2 10" xfId="8304"/>
    <cellStyle name="Input 8 4 2 10 2" xfId="8305"/>
    <cellStyle name="Input 8 4 2 11" xfId="8306"/>
    <cellStyle name="Input 8 4 2 11 2" xfId="8307"/>
    <cellStyle name="Input 8 4 2 12" xfId="8308"/>
    <cellStyle name="Input 8 4 2 12 2" xfId="8309"/>
    <cellStyle name="Input 8 4 2 13" xfId="8310"/>
    <cellStyle name="Input 8 4 2 13 2" xfId="8311"/>
    <cellStyle name="Input 8 4 2 14" xfId="8312"/>
    <cellStyle name="Input 8 4 2 14 2" xfId="8313"/>
    <cellStyle name="Input 8 4 2 15" xfId="8314"/>
    <cellStyle name="Input 8 4 2 15 2" xfId="8315"/>
    <cellStyle name="Input 8 4 2 16" xfId="8316"/>
    <cellStyle name="Input 8 4 2 16 2" xfId="8317"/>
    <cellStyle name="Input 8 4 2 17" xfId="8318"/>
    <cellStyle name="Input 8 4 2 17 2" xfId="8319"/>
    <cellStyle name="Input 8 4 2 18" xfId="8320"/>
    <cellStyle name="Input 8 4 2 18 2" xfId="8321"/>
    <cellStyle name="Input 8 4 2 19" xfId="8322"/>
    <cellStyle name="Input 8 4 2 2" xfId="8323"/>
    <cellStyle name="Input 8 4 2 2 2" xfId="8324"/>
    <cellStyle name="Input 8 4 2 3" xfId="8325"/>
    <cellStyle name="Input 8 4 2 3 2" xfId="8326"/>
    <cellStyle name="Input 8 4 2 4" xfId="8327"/>
    <cellStyle name="Input 8 4 2 4 2" xfId="8328"/>
    <cellStyle name="Input 8 4 2 5" xfId="8329"/>
    <cellStyle name="Input 8 4 2 5 2" xfId="8330"/>
    <cellStyle name="Input 8 4 2 6" xfId="8331"/>
    <cellStyle name="Input 8 4 2 6 2" xfId="8332"/>
    <cellStyle name="Input 8 4 2 7" xfId="8333"/>
    <cellStyle name="Input 8 4 2 7 2" xfId="8334"/>
    <cellStyle name="Input 8 4 2 8" xfId="8335"/>
    <cellStyle name="Input 8 4 2 8 2" xfId="8336"/>
    <cellStyle name="Input 8 4 2 9" xfId="8337"/>
    <cellStyle name="Input 8 4 2 9 2" xfId="8338"/>
    <cellStyle name="Input 8 4 20" xfId="8339"/>
    <cellStyle name="Input 8 4 3" xfId="8340"/>
    <cellStyle name="Input 8 4 3 10" xfId="8341"/>
    <cellStyle name="Input 8 4 3 10 2" xfId="8342"/>
    <cellStyle name="Input 8 4 3 11" xfId="8343"/>
    <cellStyle name="Input 8 4 3 11 2" xfId="8344"/>
    <cellStyle name="Input 8 4 3 12" xfId="8345"/>
    <cellStyle name="Input 8 4 3 12 2" xfId="8346"/>
    <cellStyle name="Input 8 4 3 13" xfId="8347"/>
    <cellStyle name="Input 8 4 3 13 2" xfId="8348"/>
    <cellStyle name="Input 8 4 3 14" xfId="8349"/>
    <cellStyle name="Input 8 4 3 14 2" xfId="8350"/>
    <cellStyle name="Input 8 4 3 15" xfId="8351"/>
    <cellStyle name="Input 8 4 3 15 2" xfId="8352"/>
    <cellStyle name="Input 8 4 3 16" xfId="8353"/>
    <cellStyle name="Input 8 4 3 16 2" xfId="8354"/>
    <cellStyle name="Input 8 4 3 17" xfId="8355"/>
    <cellStyle name="Input 8 4 3 17 2" xfId="8356"/>
    <cellStyle name="Input 8 4 3 18" xfId="8357"/>
    <cellStyle name="Input 8 4 3 18 2" xfId="8358"/>
    <cellStyle name="Input 8 4 3 19" xfId="8359"/>
    <cellStyle name="Input 8 4 3 2" xfId="8360"/>
    <cellStyle name="Input 8 4 3 2 2" xfId="8361"/>
    <cellStyle name="Input 8 4 3 3" xfId="8362"/>
    <cellStyle name="Input 8 4 3 3 2" xfId="8363"/>
    <cellStyle name="Input 8 4 3 4" xfId="8364"/>
    <cellStyle name="Input 8 4 3 4 2" xfId="8365"/>
    <cellStyle name="Input 8 4 3 5" xfId="8366"/>
    <cellStyle name="Input 8 4 3 5 2" xfId="8367"/>
    <cellStyle name="Input 8 4 3 6" xfId="8368"/>
    <cellStyle name="Input 8 4 3 6 2" xfId="8369"/>
    <cellStyle name="Input 8 4 3 7" xfId="8370"/>
    <cellStyle name="Input 8 4 3 7 2" xfId="8371"/>
    <cellStyle name="Input 8 4 3 8" xfId="8372"/>
    <cellStyle name="Input 8 4 3 8 2" xfId="8373"/>
    <cellStyle name="Input 8 4 3 9" xfId="8374"/>
    <cellStyle name="Input 8 4 3 9 2" xfId="8375"/>
    <cellStyle name="Input 8 4 4" xfId="8376"/>
    <cellStyle name="Input 8 4 4 10" xfId="8377"/>
    <cellStyle name="Input 8 4 4 10 2" xfId="8378"/>
    <cellStyle name="Input 8 4 4 11" xfId="8379"/>
    <cellStyle name="Input 8 4 4 11 2" xfId="8380"/>
    <cellStyle name="Input 8 4 4 12" xfId="8381"/>
    <cellStyle name="Input 8 4 4 12 2" xfId="8382"/>
    <cellStyle name="Input 8 4 4 13" xfId="8383"/>
    <cellStyle name="Input 8 4 4 13 2" xfId="8384"/>
    <cellStyle name="Input 8 4 4 14" xfId="8385"/>
    <cellStyle name="Input 8 4 4 14 2" xfId="8386"/>
    <cellStyle name="Input 8 4 4 15" xfId="8387"/>
    <cellStyle name="Input 8 4 4 15 2" xfId="8388"/>
    <cellStyle name="Input 8 4 4 16" xfId="8389"/>
    <cellStyle name="Input 8 4 4 2" xfId="8390"/>
    <cellStyle name="Input 8 4 4 2 2" xfId="8391"/>
    <cellStyle name="Input 8 4 4 3" xfId="8392"/>
    <cellStyle name="Input 8 4 4 3 2" xfId="8393"/>
    <cellStyle name="Input 8 4 4 4" xfId="8394"/>
    <cellStyle name="Input 8 4 4 4 2" xfId="8395"/>
    <cellStyle name="Input 8 4 4 5" xfId="8396"/>
    <cellStyle name="Input 8 4 4 5 2" xfId="8397"/>
    <cellStyle name="Input 8 4 4 6" xfId="8398"/>
    <cellStyle name="Input 8 4 4 6 2" xfId="8399"/>
    <cellStyle name="Input 8 4 4 7" xfId="8400"/>
    <cellStyle name="Input 8 4 4 7 2" xfId="8401"/>
    <cellStyle name="Input 8 4 4 8" xfId="8402"/>
    <cellStyle name="Input 8 4 4 8 2" xfId="8403"/>
    <cellStyle name="Input 8 4 4 9" xfId="8404"/>
    <cellStyle name="Input 8 4 4 9 2" xfId="8405"/>
    <cellStyle name="Input 8 4 5" xfId="8406"/>
    <cellStyle name="Input 8 4 5 10" xfId="8407"/>
    <cellStyle name="Input 8 4 5 10 2" xfId="8408"/>
    <cellStyle name="Input 8 4 5 11" xfId="8409"/>
    <cellStyle name="Input 8 4 5 11 2" xfId="8410"/>
    <cellStyle name="Input 8 4 5 12" xfId="8411"/>
    <cellStyle name="Input 8 4 5 12 2" xfId="8412"/>
    <cellStyle name="Input 8 4 5 13" xfId="8413"/>
    <cellStyle name="Input 8 4 5 13 2" xfId="8414"/>
    <cellStyle name="Input 8 4 5 14" xfId="8415"/>
    <cellStyle name="Input 8 4 5 14 2" xfId="8416"/>
    <cellStyle name="Input 8 4 5 15" xfId="8417"/>
    <cellStyle name="Input 8 4 5 15 2" xfId="8418"/>
    <cellStyle name="Input 8 4 5 16" xfId="8419"/>
    <cellStyle name="Input 8 4 5 2" xfId="8420"/>
    <cellStyle name="Input 8 4 5 2 2" xfId="8421"/>
    <cellStyle name="Input 8 4 5 3" xfId="8422"/>
    <cellStyle name="Input 8 4 5 3 2" xfId="8423"/>
    <cellStyle name="Input 8 4 5 4" xfId="8424"/>
    <cellStyle name="Input 8 4 5 4 2" xfId="8425"/>
    <cellStyle name="Input 8 4 5 5" xfId="8426"/>
    <cellStyle name="Input 8 4 5 5 2" xfId="8427"/>
    <cellStyle name="Input 8 4 5 6" xfId="8428"/>
    <cellStyle name="Input 8 4 5 6 2" xfId="8429"/>
    <cellStyle name="Input 8 4 5 7" xfId="8430"/>
    <cellStyle name="Input 8 4 5 7 2" xfId="8431"/>
    <cellStyle name="Input 8 4 5 8" xfId="8432"/>
    <cellStyle name="Input 8 4 5 8 2" xfId="8433"/>
    <cellStyle name="Input 8 4 5 9" xfId="8434"/>
    <cellStyle name="Input 8 4 5 9 2" xfId="8435"/>
    <cellStyle name="Input 8 4 6" xfId="8436"/>
    <cellStyle name="Input 8 4 6 10" xfId="8437"/>
    <cellStyle name="Input 8 4 6 10 2" xfId="8438"/>
    <cellStyle name="Input 8 4 6 11" xfId="8439"/>
    <cellStyle name="Input 8 4 6 11 2" xfId="8440"/>
    <cellStyle name="Input 8 4 6 12" xfId="8441"/>
    <cellStyle name="Input 8 4 6 12 2" xfId="8442"/>
    <cellStyle name="Input 8 4 6 13" xfId="8443"/>
    <cellStyle name="Input 8 4 6 13 2" xfId="8444"/>
    <cellStyle name="Input 8 4 6 14" xfId="8445"/>
    <cellStyle name="Input 8 4 6 14 2" xfId="8446"/>
    <cellStyle name="Input 8 4 6 15" xfId="8447"/>
    <cellStyle name="Input 8 4 6 2" xfId="8448"/>
    <cellStyle name="Input 8 4 6 2 2" xfId="8449"/>
    <cellStyle name="Input 8 4 6 3" xfId="8450"/>
    <cellStyle name="Input 8 4 6 3 2" xfId="8451"/>
    <cellStyle name="Input 8 4 6 4" xfId="8452"/>
    <cellStyle name="Input 8 4 6 4 2" xfId="8453"/>
    <cellStyle name="Input 8 4 6 5" xfId="8454"/>
    <cellStyle name="Input 8 4 6 5 2" xfId="8455"/>
    <cellStyle name="Input 8 4 6 6" xfId="8456"/>
    <cellStyle name="Input 8 4 6 6 2" xfId="8457"/>
    <cellStyle name="Input 8 4 6 7" xfId="8458"/>
    <cellStyle name="Input 8 4 6 7 2" xfId="8459"/>
    <cellStyle name="Input 8 4 6 8" xfId="8460"/>
    <cellStyle name="Input 8 4 6 8 2" xfId="8461"/>
    <cellStyle name="Input 8 4 6 9" xfId="8462"/>
    <cellStyle name="Input 8 4 6 9 2" xfId="8463"/>
    <cellStyle name="Input 8 4 7" xfId="8464"/>
    <cellStyle name="Input 8 4 7 2" xfId="8465"/>
    <cellStyle name="Input 8 4 8" xfId="8466"/>
    <cellStyle name="Input 8 4 8 2" xfId="8467"/>
    <cellStyle name="Input 8 4 9" xfId="8468"/>
    <cellStyle name="Input 8 4 9 2" xfId="8469"/>
    <cellStyle name="Input 8 5" xfId="8470"/>
    <cellStyle name="Input 8 5 10" xfId="8471"/>
    <cellStyle name="Input 8 5 10 2" xfId="8472"/>
    <cellStyle name="Input 8 5 11" xfId="8473"/>
    <cellStyle name="Input 8 5 11 2" xfId="8474"/>
    <cellStyle name="Input 8 5 12" xfId="8475"/>
    <cellStyle name="Input 8 5 12 2" xfId="8476"/>
    <cellStyle name="Input 8 5 13" xfId="8477"/>
    <cellStyle name="Input 8 5 13 2" xfId="8478"/>
    <cellStyle name="Input 8 5 14" xfId="8479"/>
    <cellStyle name="Input 8 5 14 2" xfId="8480"/>
    <cellStyle name="Input 8 5 15" xfId="8481"/>
    <cellStyle name="Input 8 5 15 2" xfId="8482"/>
    <cellStyle name="Input 8 5 16" xfId="8483"/>
    <cellStyle name="Input 8 5 16 2" xfId="8484"/>
    <cellStyle name="Input 8 5 17" xfId="8485"/>
    <cellStyle name="Input 8 5 17 2" xfId="8486"/>
    <cellStyle name="Input 8 5 18" xfId="8487"/>
    <cellStyle name="Input 8 5 18 2" xfId="8488"/>
    <cellStyle name="Input 8 5 19" xfId="8489"/>
    <cellStyle name="Input 8 5 19 2" xfId="8490"/>
    <cellStyle name="Input 8 5 2" xfId="8491"/>
    <cellStyle name="Input 8 5 2 10" xfId="8492"/>
    <cellStyle name="Input 8 5 2 10 2" xfId="8493"/>
    <cellStyle name="Input 8 5 2 11" xfId="8494"/>
    <cellStyle name="Input 8 5 2 11 2" xfId="8495"/>
    <cellStyle name="Input 8 5 2 12" xfId="8496"/>
    <cellStyle name="Input 8 5 2 12 2" xfId="8497"/>
    <cellStyle name="Input 8 5 2 13" xfId="8498"/>
    <cellStyle name="Input 8 5 2 13 2" xfId="8499"/>
    <cellStyle name="Input 8 5 2 14" xfId="8500"/>
    <cellStyle name="Input 8 5 2 14 2" xfId="8501"/>
    <cellStyle name="Input 8 5 2 15" xfId="8502"/>
    <cellStyle name="Input 8 5 2 15 2" xfId="8503"/>
    <cellStyle name="Input 8 5 2 16" xfId="8504"/>
    <cellStyle name="Input 8 5 2 16 2" xfId="8505"/>
    <cellStyle name="Input 8 5 2 17" xfId="8506"/>
    <cellStyle name="Input 8 5 2 17 2" xfId="8507"/>
    <cellStyle name="Input 8 5 2 18" xfId="8508"/>
    <cellStyle name="Input 8 5 2 18 2" xfId="8509"/>
    <cellStyle name="Input 8 5 2 19" xfId="8510"/>
    <cellStyle name="Input 8 5 2 2" xfId="8511"/>
    <cellStyle name="Input 8 5 2 2 2" xfId="8512"/>
    <cellStyle name="Input 8 5 2 3" xfId="8513"/>
    <cellStyle name="Input 8 5 2 3 2" xfId="8514"/>
    <cellStyle name="Input 8 5 2 4" xfId="8515"/>
    <cellStyle name="Input 8 5 2 4 2" xfId="8516"/>
    <cellStyle name="Input 8 5 2 5" xfId="8517"/>
    <cellStyle name="Input 8 5 2 5 2" xfId="8518"/>
    <cellStyle name="Input 8 5 2 6" xfId="8519"/>
    <cellStyle name="Input 8 5 2 6 2" xfId="8520"/>
    <cellStyle name="Input 8 5 2 7" xfId="8521"/>
    <cellStyle name="Input 8 5 2 7 2" xfId="8522"/>
    <cellStyle name="Input 8 5 2 8" xfId="8523"/>
    <cellStyle name="Input 8 5 2 8 2" xfId="8524"/>
    <cellStyle name="Input 8 5 2 9" xfId="8525"/>
    <cellStyle name="Input 8 5 2 9 2" xfId="8526"/>
    <cellStyle name="Input 8 5 20" xfId="8527"/>
    <cellStyle name="Input 8 5 3" xfId="8528"/>
    <cellStyle name="Input 8 5 3 10" xfId="8529"/>
    <cellStyle name="Input 8 5 3 10 2" xfId="8530"/>
    <cellStyle name="Input 8 5 3 11" xfId="8531"/>
    <cellStyle name="Input 8 5 3 11 2" xfId="8532"/>
    <cellStyle name="Input 8 5 3 12" xfId="8533"/>
    <cellStyle name="Input 8 5 3 12 2" xfId="8534"/>
    <cellStyle name="Input 8 5 3 13" xfId="8535"/>
    <cellStyle name="Input 8 5 3 13 2" xfId="8536"/>
    <cellStyle name="Input 8 5 3 14" xfId="8537"/>
    <cellStyle name="Input 8 5 3 14 2" xfId="8538"/>
    <cellStyle name="Input 8 5 3 15" xfId="8539"/>
    <cellStyle name="Input 8 5 3 15 2" xfId="8540"/>
    <cellStyle name="Input 8 5 3 16" xfId="8541"/>
    <cellStyle name="Input 8 5 3 16 2" xfId="8542"/>
    <cellStyle name="Input 8 5 3 17" xfId="8543"/>
    <cellStyle name="Input 8 5 3 17 2" xfId="8544"/>
    <cellStyle name="Input 8 5 3 18" xfId="8545"/>
    <cellStyle name="Input 8 5 3 2" xfId="8546"/>
    <cellStyle name="Input 8 5 3 2 2" xfId="8547"/>
    <cellStyle name="Input 8 5 3 3" xfId="8548"/>
    <cellStyle name="Input 8 5 3 3 2" xfId="8549"/>
    <cellStyle name="Input 8 5 3 4" xfId="8550"/>
    <cellStyle name="Input 8 5 3 4 2" xfId="8551"/>
    <cellStyle name="Input 8 5 3 5" xfId="8552"/>
    <cellStyle name="Input 8 5 3 5 2" xfId="8553"/>
    <cellStyle name="Input 8 5 3 6" xfId="8554"/>
    <cellStyle name="Input 8 5 3 6 2" xfId="8555"/>
    <cellStyle name="Input 8 5 3 7" xfId="8556"/>
    <cellStyle name="Input 8 5 3 7 2" xfId="8557"/>
    <cellStyle name="Input 8 5 3 8" xfId="8558"/>
    <cellStyle name="Input 8 5 3 8 2" xfId="8559"/>
    <cellStyle name="Input 8 5 3 9" xfId="8560"/>
    <cellStyle name="Input 8 5 3 9 2" xfId="8561"/>
    <cellStyle name="Input 8 5 4" xfId="8562"/>
    <cellStyle name="Input 8 5 4 10" xfId="8563"/>
    <cellStyle name="Input 8 5 4 10 2" xfId="8564"/>
    <cellStyle name="Input 8 5 4 11" xfId="8565"/>
    <cellStyle name="Input 8 5 4 11 2" xfId="8566"/>
    <cellStyle name="Input 8 5 4 12" xfId="8567"/>
    <cellStyle name="Input 8 5 4 12 2" xfId="8568"/>
    <cellStyle name="Input 8 5 4 13" xfId="8569"/>
    <cellStyle name="Input 8 5 4 13 2" xfId="8570"/>
    <cellStyle name="Input 8 5 4 14" xfId="8571"/>
    <cellStyle name="Input 8 5 4 14 2" xfId="8572"/>
    <cellStyle name="Input 8 5 4 15" xfId="8573"/>
    <cellStyle name="Input 8 5 4 15 2" xfId="8574"/>
    <cellStyle name="Input 8 5 4 16" xfId="8575"/>
    <cellStyle name="Input 8 5 4 2" xfId="8576"/>
    <cellStyle name="Input 8 5 4 2 2" xfId="8577"/>
    <cellStyle name="Input 8 5 4 3" xfId="8578"/>
    <cellStyle name="Input 8 5 4 3 2" xfId="8579"/>
    <cellStyle name="Input 8 5 4 4" xfId="8580"/>
    <cellStyle name="Input 8 5 4 4 2" xfId="8581"/>
    <cellStyle name="Input 8 5 4 5" xfId="8582"/>
    <cellStyle name="Input 8 5 4 5 2" xfId="8583"/>
    <cellStyle name="Input 8 5 4 6" xfId="8584"/>
    <cellStyle name="Input 8 5 4 6 2" xfId="8585"/>
    <cellStyle name="Input 8 5 4 7" xfId="8586"/>
    <cellStyle name="Input 8 5 4 7 2" xfId="8587"/>
    <cellStyle name="Input 8 5 4 8" xfId="8588"/>
    <cellStyle name="Input 8 5 4 8 2" xfId="8589"/>
    <cellStyle name="Input 8 5 4 9" xfId="8590"/>
    <cellStyle name="Input 8 5 4 9 2" xfId="8591"/>
    <cellStyle name="Input 8 5 5" xfId="8592"/>
    <cellStyle name="Input 8 5 5 10" xfId="8593"/>
    <cellStyle name="Input 8 5 5 10 2" xfId="8594"/>
    <cellStyle name="Input 8 5 5 11" xfId="8595"/>
    <cellStyle name="Input 8 5 5 11 2" xfId="8596"/>
    <cellStyle name="Input 8 5 5 12" xfId="8597"/>
    <cellStyle name="Input 8 5 5 12 2" xfId="8598"/>
    <cellStyle name="Input 8 5 5 13" xfId="8599"/>
    <cellStyle name="Input 8 5 5 13 2" xfId="8600"/>
    <cellStyle name="Input 8 5 5 14" xfId="8601"/>
    <cellStyle name="Input 8 5 5 14 2" xfId="8602"/>
    <cellStyle name="Input 8 5 5 15" xfId="8603"/>
    <cellStyle name="Input 8 5 5 15 2" xfId="8604"/>
    <cellStyle name="Input 8 5 5 16" xfId="8605"/>
    <cellStyle name="Input 8 5 5 2" xfId="8606"/>
    <cellStyle name="Input 8 5 5 2 2" xfId="8607"/>
    <cellStyle name="Input 8 5 5 3" xfId="8608"/>
    <cellStyle name="Input 8 5 5 3 2" xfId="8609"/>
    <cellStyle name="Input 8 5 5 4" xfId="8610"/>
    <cellStyle name="Input 8 5 5 4 2" xfId="8611"/>
    <cellStyle name="Input 8 5 5 5" xfId="8612"/>
    <cellStyle name="Input 8 5 5 5 2" xfId="8613"/>
    <cellStyle name="Input 8 5 5 6" xfId="8614"/>
    <cellStyle name="Input 8 5 5 6 2" xfId="8615"/>
    <cellStyle name="Input 8 5 5 7" xfId="8616"/>
    <cellStyle name="Input 8 5 5 7 2" xfId="8617"/>
    <cellStyle name="Input 8 5 5 8" xfId="8618"/>
    <cellStyle name="Input 8 5 5 8 2" xfId="8619"/>
    <cellStyle name="Input 8 5 5 9" xfId="8620"/>
    <cellStyle name="Input 8 5 5 9 2" xfId="8621"/>
    <cellStyle name="Input 8 5 6" xfId="8622"/>
    <cellStyle name="Input 8 5 6 10" xfId="8623"/>
    <cellStyle name="Input 8 5 6 10 2" xfId="8624"/>
    <cellStyle name="Input 8 5 6 11" xfId="8625"/>
    <cellStyle name="Input 8 5 6 11 2" xfId="8626"/>
    <cellStyle name="Input 8 5 6 12" xfId="8627"/>
    <cellStyle name="Input 8 5 6 12 2" xfId="8628"/>
    <cellStyle name="Input 8 5 6 13" xfId="8629"/>
    <cellStyle name="Input 8 5 6 13 2" xfId="8630"/>
    <cellStyle name="Input 8 5 6 14" xfId="8631"/>
    <cellStyle name="Input 8 5 6 14 2" xfId="8632"/>
    <cellStyle name="Input 8 5 6 15" xfId="8633"/>
    <cellStyle name="Input 8 5 6 2" xfId="8634"/>
    <cellStyle name="Input 8 5 6 2 2" xfId="8635"/>
    <cellStyle name="Input 8 5 6 3" xfId="8636"/>
    <cellStyle name="Input 8 5 6 3 2" xfId="8637"/>
    <cellStyle name="Input 8 5 6 4" xfId="8638"/>
    <cellStyle name="Input 8 5 6 4 2" xfId="8639"/>
    <cellStyle name="Input 8 5 6 5" xfId="8640"/>
    <cellStyle name="Input 8 5 6 5 2" xfId="8641"/>
    <cellStyle name="Input 8 5 6 6" xfId="8642"/>
    <cellStyle name="Input 8 5 6 6 2" xfId="8643"/>
    <cellStyle name="Input 8 5 6 7" xfId="8644"/>
    <cellStyle name="Input 8 5 6 7 2" xfId="8645"/>
    <cellStyle name="Input 8 5 6 8" xfId="8646"/>
    <cellStyle name="Input 8 5 6 8 2" xfId="8647"/>
    <cellStyle name="Input 8 5 6 9" xfId="8648"/>
    <cellStyle name="Input 8 5 6 9 2" xfId="8649"/>
    <cellStyle name="Input 8 5 7" xfId="8650"/>
    <cellStyle name="Input 8 5 7 2" xfId="8651"/>
    <cellStyle name="Input 8 5 8" xfId="8652"/>
    <cellStyle name="Input 8 5 8 2" xfId="8653"/>
    <cellStyle name="Input 8 5 9" xfId="8654"/>
    <cellStyle name="Input 8 5 9 2" xfId="8655"/>
    <cellStyle name="Input 8 6" xfId="8656"/>
    <cellStyle name="Input 8 6 10" xfId="8657"/>
    <cellStyle name="Input 8 6 10 2" xfId="8658"/>
    <cellStyle name="Input 8 6 11" xfId="8659"/>
    <cellStyle name="Input 8 6 11 2" xfId="8660"/>
    <cellStyle name="Input 8 6 12" xfId="8661"/>
    <cellStyle name="Input 8 6 12 2" xfId="8662"/>
    <cellStyle name="Input 8 6 13" xfId="8663"/>
    <cellStyle name="Input 8 6 13 2" xfId="8664"/>
    <cellStyle name="Input 8 6 14" xfId="8665"/>
    <cellStyle name="Input 8 6 14 2" xfId="8666"/>
    <cellStyle name="Input 8 6 15" xfId="8667"/>
    <cellStyle name="Input 8 6 15 2" xfId="8668"/>
    <cellStyle name="Input 8 6 16" xfId="8669"/>
    <cellStyle name="Input 8 6 16 2" xfId="8670"/>
    <cellStyle name="Input 8 6 17" xfId="8671"/>
    <cellStyle name="Input 8 6 17 2" xfId="8672"/>
    <cellStyle name="Input 8 6 18" xfId="8673"/>
    <cellStyle name="Input 8 6 18 2" xfId="8674"/>
    <cellStyle name="Input 8 6 19" xfId="8675"/>
    <cellStyle name="Input 8 6 2" xfId="8676"/>
    <cellStyle name="Input 8 6 2 10" xfId="8677"/>
    <cellStyle name="Input 8 6 2 10 2" xfId="8678"/>
    <cellStyle name="Input 8 6 2 11" xfId="8679"/>
    <cellStyle name="Input 8 6 2 11 2" xfId="8680"/>
    <cellStyle name="Input 8 6 2 12" xfId="8681"/>
    <cellStyle name="Input 8 6 2 12 2" xfId="8682"/>
    <cellStyle name="Input 8 6 2 13" xfId="8683"/>
    <cellStyle name="Input 8 6 2 13 2" xfId="8684"/>
    <cellStyle name="Input 8 6 2 14" xfId="8685"/>
    <cellStyle name="Input 8 6 2 14 2" xfId="8686"/>
    <cellStyle name="Input 8 6 2 15" xfId="8687"/>
    <cellStyle name="Input 8 6 2 15 2" xfId="8688"/>
    <cellStyle name="Input 8 6 2 16" xfId="8689"/>
    <cellStyle name="Input 8 6 2 16 2" xfId="8690"/>
    <cellStyle name="Input 8 6 2 17" xfId="8691"/>
    <cellStyle name="Input 8 6 2 17 2" xfId="8692"/>
    <cellStyle name="Input 8 6 2 18" xfId="8693"/>
    <cellStyle name="Input 8 6 2 2" xfId="8694"/>
    <cellStyle name="Input 8 6 2 2 2" xfId="8695"/>
    <cellStyle name="Input 8 6 2 3" xfId="8696"/>
    <cellStyle name="Input 8 6 2 3 2" xfId="8697"/>
    <cellStyle name="Input 8 6 2 4" xfId="8698"/>
    <cellStyle name="Input 8 6 2 4 2" xfId="8699"/>
    <cellStyle name="Input 8 6 2 5" xfId="8700"/>
    <cellStyle name="Input 8 6 2 5 2" xfId="8701"/>
    <cellStyle name="Input 8 6 2 6" xfId="8702"/>
    <cellStyle name="Input 8 6 2 6 2" xfId="8703"/>
    <cellStyle name="Input 8 6 2 7" xfId="8704"/>
    <cellStyle name="Input 8 6 2 7 2" xfId="8705"/>
    <cellStyle name="Input 8 6 2 8" xfId="8706"/>
    <cellStyle name="Input 8 6 2 8 2" xfId="8707"/>
    <cellStyle name="Input 8 6 2 9" xfId="8708"/>
    <cellStyle name="Input 8 6 2 9 2" xfId="8709"/>
    <cellStyle name="Input 8 6 3" xfId="8710"/>
    <cellStyle name="Input 8 6 3 10" xfId="8711"/>
    <cellStyle name="Input 8 6 3 10 2" xfId="8712"/>
    <cellStyle name="Input 8 6 3 11" xfId="8713"/>
    <cellStyle name="Input 8 6 3 11 2" xfId="8714"/>
    <cellStyle name="Input 8 6 3 12" xfId="8715"/>
    <cellStyle name="Input 8 6 3 12 2" xfId="8716"/>
    <cellStyle name="Input 8 6 3 13" xfId="8717"/>
    <cellStyle name="Input 8 6 3 13 2" xfId="8718"/>
    <cellStyle name="Input 8 6 3 14" xfId="8719"/>
    <cellStyle name="Input 8 6 3 14 2" xfId="8720"/>
    <cellStyle name="Input 8 6 3 15" xfId="8721"/>
    <cellStyle name="Input 8 6 3 15 2" xfId="8722"/>
    <cellStyle name="Input 8 6 3 16" xfId="8723"/>
    <cellStyle name="Input 8 6 3 2" xfId="8724"/>
    <cellStyle name="Input 8 6 3 2 2" xfId="8725"/>
    <cellStyle name="Input 8 6 3 3" xfId="8726"/>
    <cellStyle name="Input 8 6 3 3 2" xfId="8727"/>
    <cellStyle name="Input 8 6 3 4" xfId="8728"/>
    <cellStyle name="Input 8 6 3 4 2" xfId="8729"/>
    <cellStyle name="Input 8 6 3 5" xfId="8730"/>
    <cellStyle name="Input 8 6 3 5 2" xfId="8731"/>
    <cellStyle name="Input 8 6 3 6" xfId="8732"/>
    <cellStyle name="Input 8 6 3 6 2" xfId="8733"/>
    <cellStyle name="Input 8 6 3 7" xfId="8734"/>
    <cellStyle name="Input 8 6 3 7 2" xfId="8735"/>
    <cellStyle name="Input 8 6 3 8" xfId="8736"/>
    <cellStyle name="Input 8 6 3 8 2" xfId="8737"/>
    <cellStyle name="Input 8 6 3 9" xfId="8738"/>
    <cellStyle name="Input 8 6 3 9 2" xfId="8739"/>
    <cellStyle name="Input 8 6 4" xfId="8740"/>
    <cellStyle name="Input 8 6 4 10" xfId="8741"/>
    <cellStyle name="Input 8 6 4 10 2" xfId="8742"/>
    <cellStyle name="Input 8 6 4 11" xfId="8743"/>
    <cellStyle name="Input 8 6 4 11 2" xfId="8744"/>
    <cellStyle name="Input 8 6 4 12" xfId="8745"/>
    <cellStyle name="Input 8 6 4 12 2" xfId="8746"/>
    <cellStyle name="Input 8 6 4 13" xfId="8747"/>
    <cellStyle name="Input 8 6 4 13 2" xfId="8748"/>
    <cellStyle name="Input 8 6 4 14" xfId="8749"/>
    <cellStyle name="Input 8 6 4 14 2" xfId="8750"/>
    <cellStyle name="Input 8 6 4 15" xfId="8751"/>
    <cellStyle name="Input 8 6 4 15 2" xfId="8752"/>
    <cellStyle name="Input 8 6 4 16" xfId="8753"/>
    <cellStyle name="Input 8 6 4 2" xfId="8754"/>
    <cellStyle name="Input 8 6 4 2 2" xfId="8755"/>
    <cellStyle name="Input 8 6 4 3" xfId="8756"/>
    <cellStyle name="Input 8 6 4 3 2" xfId="8757"/>
    <cellStyle name="Input 8 6 4 4" xfId="8758"/>
    <cellStyle name="Input 8 6 4 4 2" xfId="8759"/>
    <cellStyle name="Input 8 6 4 5" xfId="8760"/>
    <cellStyle name="Input 8 6 4 5 2" xfId="8761"/>
    <cellStyle name="Input 8 6 4 6" xfId="8762"/>
    <cellStyle name="Input 8 6 4 6 2" xfId="8763"/>
    <cellStyle name="Input 8 6 4 7" xfId="8764"/>
    <cellStyle name="Input 8 6 4 7 2" xfId="8765"/>
    <cellStyle name="Input 8 6 4 8" xfId="8766"/>
    <cellStyle name="Input 8 6 4 8 2" xfId="8767"/>
    <cellStyle name="Input 8 6 4 9" xfId="8768"/>
    <cellStyle name="Input 8 6 4 9 2" xfId="8769"/>
    <cellStyle name="Input 8 6 5" xfId="8770"/>
    <cellStyle name="Input 8 6 5 10" xfId="8771"/>
    <cellStyle name="Input 8 6 5 10 2" xfId="8772"/>
    <cellStyle name="Input 8 6 5 11" xfId="8773"/>
    <cellStyle name="Input 8 6 5 11 2" xfId="8774"/>
    <cellStyle name="Input 8 6 5 12" xfId="8775"/>
    <cellStyle name="Input 8 6 5 12 2" xfId="8776"/>
    <cellStyle name="Input 8 6 5 13" xfId="8777"/>
    <cellStyle name="Input 8 6 5 13 2" xfId="8778"/>
    <cellStyle name="Input 8 6 5 14" xfId="8779"/>
    <cellStyle name="Input 8 6 5 14 2" xfId="8780"/>
    <cellStyle name="Input 8 6 5 15" xfId="8781"/>
    <cellStyle name="Input 8 6 5 2" xfId="8782"/>
    <cellStyle name="Input 8 6 5 2 2" xfId="8783"/>
    <cellStyle name="Input 8 6 5 3" xfId="8784"/>
    <cellStyle name="Input 8 6 5 3 2" xfId="8785"/>
    <cellStyle name="Input 8 6 5 4" xfId="8786"/>
    <cellStyle name="Input 8 6 5 4 2" xfId="8787"/>
    <cellStyle name="Input 8 6 5 5" xfId="8788"/>
    <cellStyle name="Input 8 6 5 5 2" xfId="8789"/>
    <cellStyle name="Input 8 6 5 6" xfId="8790"/>
    <cellStyle name="Input 8 6 5 6 2" xfId="8791"/>
    <cellStyle name="Input 8 6 5 7" xfId="8792"/>
    <cellStyle name="Input 8 6 5 7 2" xfId="8793"/>
    <cellStyle name="Input 8 6 5 8" xfId="8794"/>
    <cellStyle name="Input 8 6 5 8 2" xfId="8795"/>
    <cellStyle name="Input 8 6 5 9" xfId="8796"/>
    <cellStyle name="Input 8 6 5 9 2" xfId="8797"/>
    <cellStyle name="Input 8 6 6" xfId="8798"/>
    <cellStyle name="Input 8 6 6 2" xfId="8799"/>
    <cellStyle name="Input 8 6 7" xfId="8800"/>
    <cellStyle name="Input 8 6 7 2" xfId="8801"/>
    <cellStyle name="Input 8 6 8" xfId="8802"/>
    <cellStyle name="Input 8 6 8 2" xfId="8803"/>
    <cellStyle name="Input 8 6 9" xfId="8804"/>
    <cellStyle name="Input 8 6 9 2" xfId="8805"/>
    <cellStyle name="Input 8 7" xfId="8806"/>
    <cellStyle name="Input 8 7 10" xfId="8807"/>
    <cellStyle name="Input 8 7 10 2" xfId="8808"/>
    <cellStyle name="Input 8 7 11" xfId="8809"/>
    <cellStyle name="Input 8 7 11 2" xfId="8810"/>
    <cellStyle name="Input 8 7 12" xfId="8811"/>
    <cellStyle name="Input 8 7 12 2" xfId="8812"/>
    <cellStyle name="Input 8 7 13" xfId="8813"/>
    <cellStyle name="Input 8 7 13 2" xfId="8814"/>
    <cellStyle name="Input 8 7 14" xfId="8815"/>
    <cellStyle name="Input 8 7 14 2" xfId="8816"/>
    <cellStyle name="Input 8 7 15" xfId="8817"/>
    <cellStyle name="Input 8 7 15 2" xfId="8818"/>
    <cellStyle name="Input 8 7 16" xfId="8819"/>
    <cellStyle name="Input 8 7 16 2" xfId="8820"/>
    <cellStyle name="Input 8 7 17" xfId="8821"/>
    <cellStyle name="Input 8 7 17 2" xfId="8822"/>
    <cellStyle name="Input 8 7 18" xfId="8823"/>
    <cellStyle name="Input 8 7 18 2" xfId="8824"/>
    <cellStyle name="Input 8 7 19" xfId="8825"/>
    <cellStyle name="Input 8 7 2" xfId="8826"/>
    <cellStyle name="Input 8 7 2 10" xfId="8827"/>
    <cellStyle name="Input 8 7 2 10 2" xfId="8828"/>
    <cellStyle name="Input 8 7 2 11" xfId="8829"/>
    <cellStyle name="Input 8 7 2 11 2" xfId="8830"/>
    <cellStyle name="Input 8 7 2 12" xfId="8831"/>
    <cellStyle name="Input 8 7 2 12 2" xfId="8832"/>
    <cellStyle name="Input 8 7 2 13" xfId="8833"/>
    <cellStyle name="Input 8 7 2 13 2" xfId="8834"/>
    <cellStyle name="Input 8 7 2 14" xfId="8835"/>
    <cellStyle name="Input 8 7 2 14 2" xfId="8836"/>
    <cellStyle name="Input 8 7 2 15" xfId="8837"/>
    <cellStyle name="Input 8 7 2 15 2" xfId="8838"/>
    <cellStyle name="Input 8 7 2 16" xfId="8839"/>
    <cellStyle name="Input 8 7 2 16 2" xfId="8840"/>
    <cellStyle name="Input 8 7 2 17" xfId="8841"/>
    <cellStyle name="Input 8 7 2 17 2" xfId="8842"/>
    <cellStyle name="Input 8 7 2 18" xfId="8843"/>
    <cellStyle name="Input 8 7 2 2" xfId="8844"/>
    <cellStyle name="Input 8 7 2 2 2" xfId="8845"/>
    <cellStyle name="Input 8 7 2 3" xfId="8846"/>
    <cellStyle name="Input 8 7 2 3 2" xfId="8847"/>
    <cellStyle name="Input 8 7 2 4" xfId="8848"/>
    <cellStyle name="Input 8 7 2 4 2" xfId="8849"/>
    <cellStyle name="Input 8 7 2 5" xfId="8850"/>
    <cellStyle name="Input 8 7 2 5 2" xfId="8851"/>
    <cellStyle name="Input 8 7 2 6" xfId="8852"/>
    <cellStyle name="Input 8 7 2 6 2" xfId="8853"/>
    <cellStyle name="Input 8 7 2 7" xfId="8854"/>
    <cellStyle name="Input 8 7 2 7 2" xfId="8855"/>
    <cellStyle name="Input 8 7 2 8" xfId="8856"/>
    <cellStyle name="Input 8 7 2 8 2" xfId="8857"/>
    <cellStyle name="Input 8 7 2 9" xfId="8858"/>
    <cellStyle name="Input 8 7 2 9 2" xfId="8859"/>
    <cellStyle name="Input 8 7 3" xfId="8860"/>
    <cellStyle name="Input 8 7 3 10" xfId="8861"/>
    <cellStyle name="Input 8 7 3 10 2" xfId="8862"/>
    <cellStyle name="Input 8 7 3 11" xfId="8863"/>
    <cellStyle name="Input 8 7 3 11 2" xfId="8864"/>
    <cellStyle name="Input 8 7 3 12" xfId="8865"/>
    <cellStyle name="Input 8 7 3 12 2" xfId="8866"/>
    <cellStyle name="Input 8 7 3 13" xfId="8867"/>
    <cellStyle name="Input 8 7 3 13 2" xfId="8868"/>
    <cellStyle name="Input 8 7 3 14" xfId="8869"/>
    <cellStyle name="Input 8 7 3 14 2" xfId="8870"/>
    <cellStyle name="Input 8 7 3 15" xfId="8871"/>
    <cellStyle name="Input 8 7 3 15 2" xfId="8872"/>
    <cellStyle name="Input 8 7 3 16" xfId="8873"/>
    <cellStyle name="Input 8 7 3 2" xfId="8874"/>
    <cellStyle name="Input 8 7 3 2 2" xfId="8875"/>
    <cellStyle name="Input 8 7 3 3" xfId="8876"/>
    <cellStyle name="Input 8 7 3 3 2" xfId="8877"/>
    <cellStyle name="Input 8 7 3 4" xfId="8878"/>
    <cellStyle name="Input 8 7 3 4 2" xfId="8879"/>
    <cellStyle name="Input 8 7 3 5" xfId="8880"/>
    <cellStyle name="Input 8 7 3 5 2" xfId="8881"/>
    <cellStyle name="Input 8 7 3 6" xfId="8882"/>
    <cellStyle name="Input 8 7 3 6 2" xfId="8883"/>
    <cellStyle name="Input 8 7 3 7" xfId="8884"/>
    <cellStyle name="Input 8 7 3 7 2" xfId="8885"/>
    <cellStyle name="Input 8 7 3 8" xfId="8886"/>
    <cellStyle name="Input 8 7 3 8 2" xfId="8887"/>
    <cellStyle name="Input 8 7 3 9" xfId="8888"/>
    <cellStyle name="Input 8 7 3 9 2" xfId="8889"/>
    <cellStyle name="Input 8 7 4" xfId="8890"/>
    <cellStyle name="Input 8 7 4 10" xfId="8891"/>
    <cellStyle name="Input 8 7 4 10 2" xfId="8892"/>
    <cellStyle name="Input 8 7 4 11" xfId="8893"/>
    <cellStyle name="Input 8 7 4 11 2" xfId="8894"/>
    <cellStyle name="Input 8 7 4 12" xfId="8895"/>
    <cellStyle name="Input 8 7 4 12 2" xfId="8896"/>
    <cellStyle name="Input 8 7 4 13" xfId="8897"/>
    <cellStyle name="Input 8 7 4 13 2" xfId="8898"/>
    <cellStyle name="Input 8 7 4 14" xfId="8899"/>
    <cellStyle name="Input 8 7 4 14 2" xfId="8900"/>
    <cellStyle name="Input 8 7 4 15" xfId="8901"/>
    <cellStyle name="Input 8 7 4 15 2" xfId="8902"/>
    <cellStyle name="Input 8 7 4 16" xfId="8903"/>
    <cellStyle name="Input 8 7 4 2" xfId="8904"/>
    <cellStyle name="Input 8 7 4 2 2" xfId="8905"/>
    <cellStyle name="Input 8 7 4 3" xfId="8906"/>
    <cellStyle name="Input 8 7 4 3 2" xfId="8907"/>
    <cellStyle name="Input 8 7 4 4" xfId="8908"/>
    <cellStyle name="Input 8 7 4 4 2" xfId="8909"/>
    <cellStyle name="Input 8 7 4 5" xfId="8910"/>
    <cellStyle name="Input 8 7 4 5 2" xfId="8911"/>
    <cellStyle name="Input 8 7 4 6" xfId="8912"/>
    <cellStyle name="Input 8 7 4 6 2" xfId="8913"/>
    <cellStyle name="Input 8 7 4 7" xfId="8914"/>
    <cellStyle name="Input 8 7 4 7 2" xfId="8915"/>
    <cellStyle name="Input 8 7 4 8" xfId="8916"/>
    <cellStyle name="Input 8 7 4 8 2" xfId="8917"/>
    <cellStyle name="Input 8 7 4 9" xfId="8918"/>
    <cellStyle name="Input 8 7 4 9 2" xfId="8919"/>
    <cellStyle name="Input 8 7 5" xfId="8920"/>
    <cellStyle name="Input 8 7 5 10" xfId="8921"/>
    <cellStyle name="Input 8 7 5 10 2" xfId="8922"/>
    <cellStyle name="Input 8 7 5 11" xfId="8923"/>
    <cellStyle name="Input 8 7 5 11 2" xfId="8924"/>
    <cellStyle name="Input 8 7 5 12" xfId="8925"/>
    <cellStyle name="Input 8 7 5 12 2" xfId="8926"/>
    <cellStyle name="Input 8 7 5 13" xfId="8927"/>
    <cellStyle name="Input 8 7 5 13 2" xfId="8928"/>
    <cellStyle name="Input 8 7 5 14" xfId="8929"/>
    <cellStyle name="Input 8 7 5 14 2" xfId="8930"/>
    <cellStyle name="Input 8 7 5 15" xfId="8931"/>
    <cellStyle name="Input 8 7 5 2" xfId="8932"/>
    <cellStyle name="Input 8 7 5 2 2" xfId="8933"/>
    <cellStyle name="Input 8 7 5 3" xfId="8934"/>
    <cellStyle name="Input 8 7 5 3 2" xfId="8935"/>
    <cellStyle name="Input 8 7 5 4" xfId="8936"/>
    <cellStyle name="Input 8 7 5 4 2" xfId="8937"/>
    <cellStyle name="Input 8 7 5 5" xfId="8938"/>
    <cellStyle name="Input 8 7 5 5 2" xfId="8939"/>
    <cellStyle name="Input 8 7 5 6" xfId="8940"/>
    <cellStyle name="Input 8 7 5 6 2" xfId="8941"/>
    <cellStyle name="Input 8 7 5 7" xfId="8942"/>
    <cellStyle name="Input 8 7 5 7 2" xfId="8943"/>
    <cellStyle name="Input 8 7 5 8" xfId="8944"/>
    <cellStyle name="Input 8 7 5 8 2" xfId="8945"/>
    <cellStyle name="Input 8 7 5 9" xfId="8946"/>
    <cellStyle name="Input 8 7 5 9 2" xfId="8947"/>
    <cellStyle name="Input 8 7 6" xfId="8948"/>
    <cellStyle name="Input 8 7 6 2" xfId="8949"/>
    <cellStyle name="Input 8 7 7" xfId="8950"/>
    <cellStyle name="Input 8 7 7 2" xfId="8951"/>
    <cellStyle name="Input 8 7 8" xfId="8952"/>
    <cellStyle name="Input 8 7 8 2" xfId="8953"/>
    <cellStyle name="Input 8 7 9" xfId="8954"/>
    <cellStyle name="Input 8 7 9 2" xfId="8955"/>
    <cellStyle name="Input 8 8" xfId="8956"/>
    <cellStyle name="Input 8 8 10" xfId="8957"/>
    <cellStyle name="Input 8 8 10 2" xfId="8958"/>
    <cellStyle name="Input 8 8 11" xfId="8959"/>
    <cellStyle name="Input 8 8 11 2" xfId="8960"/>
    <cellStyle name="Input 8 8 12" xfId="8961"/>
    <cellStyle name="Input 8 8 12 2" xfId="8962"/>
    <cellStyle name="Input 8 8 13" xfId="8963"/>
    <cellStyle name="Input 8 8 13 2" xfId="8964"/>
    <cellStyle name="Input 8 8 14" xfId="8965"/>
    <cellStyle name="Input 8 8 14 2" xfId="8966"/>
    <cellStyle name="Input 8 8 15" xfId="8967"/>
    <cellStyle name="Input 8 8 15 2" xfId="8968"/>
    <cellStyle name="Input 8 8 16" xfId="8969"/>
    <cellStyle name="Input 8 8 16 2" xfId="8970"/>
    <cellStyle name="Input 8 8 17" xfId="8971"/>
    <cellStyle name="Input 8 8 17 2" xfId="8972"/>
    <cellStyle name="Input 8 8 18" xfId="8973"/>
    <cellStyle name="Input 8 8 2" xfId="8974"/>
    <cellStyle name="Input 8 8 2 10" xfId="8975"/>
    <cellStyle name="Input 8 8 2 10 2" xfId="8976"/>
    <cellStyle name="Input 8 8 2 11" xfId="8977"/>
    <cellStyle name="Input 8 8 2 11 2" xfId="8978"/>
    <cellStyle name="Input 8 8 2 12" xfId="8979"/>
    <cellStyle name="Input 8 8 2 12 2" xfId="8980"/>
    <cellStyle name="Input 8 8 2 13" xfId="8981"/>
    <cellStyle name="Input 8 8 2 13 2" xfId="8982"/>
    <cellStyle name="Input 8 8 2 14" xfId="8983"/>
    <cellStyle name="Input 8 8 2 14 2" xfId="8984"/>
    <cellStyle name="Input 8 8 2 15" xfId="8985"/>
    <cellStyle name="Input 8 8 2 15 2" xfId="8986"/>
    <cellStyle name="Input 8 8 2 16" xfId="8987"/>
    <cellStyle name="Input 8 8 2 16 2" xfId="8988"/>
    <cellStyle name="Input 8 8 2 17" xfId="8989"/>
    <cellStyle name="Input 8 8 2 17 2" xfId="8990"/>
    <cellStyle name="Input 8 8 2 18" xfId="8991"/>
    <cellStyle name="Input 8 8 2 2" xfId="8992"/>
    <cellStyle name="Input 8 8 2 2 2" xfId="8993"/>
    <cellStyle name="Input 8 8 2 3" xfId="8994"/>
    <cellStyle name="Input 8 8 2 3 2" xfId="8995"/>
    <cellStyle name="Input 8 8 2 4" xfId="8996"/>
    <cellStyle name="Input 8 8 2 4 2" xfId="8997"/>
    <cellStyle name="Input 8 8 2 5" xfId="8998"/>
    <cellStyle name="Input 8 8 2 5 2" xfId="8999"/>
    <cellStyle name="Input 8 8 2 6" xfId="9000"/>
    <cellStyle name="Input 8 8 2 6 2" xfId="9001"/>
    <cellStyle name="Input 8 8 2 7" xfId="9002"/>
    <cellStyle name="Input 8 8 2 7 2" xfId="9003"/>
    <cellStyle name="Input 8 8 2 8" xfId="9004"/>
    <cellStyle name="Input 8 8 2 8 2" xfId="9005"/>
    <cellStyle name="Input 8 8 2 9" xfId="9006"/>
    <cellStyle name="Input 8 8 2 9 2" xfId="9007"/>
    <cellStyle name="Input 8 8 3" xfId="9008"/>
    <cellStyle name="Input 8 8 3 10" xfId="9009"/>
    <cellStyle name="Input 8 8 3 10 2" xfId="9010"/>
    <cellStyle name="Input 8 8 3 11" xfId="9011"/>
    <cellStyle name="Input 8 8 3 11 2" xfId="9012"/>
    <cellStyle name="Input 8 8 3 12" xfId="9013"/>
    <cellStyle name="Input 8 8 3 12 2" xfId="9014"/>
    <cellStyle name="Input 8 8 3 13" xfId="9015"/>
    <cellStyle name="Input 8 8 3 13 2" xfId="9016"/>
    <cellStyle name="Input 8 8 3 14" xfId="9017"/>
    <cellStyle name="Input 8 8 3 14 2" xfId="9018"/>
    <cellStyle name="Input 8 8 3 15" xfId="9019"/>
    <cellStyle name="Input 8 8 3 15 2" xfId="9020"/>
    <cellStyle name="Input 8 8 3 16" xfId="9021"/>
    <cellStyle name="Input 8 8 3 2" xfId="9022"/>
    <cellStyle name="Input 8 8 3 2 2" xfId="9023"/>
    <cellStyle name="Input 8 8 3 3" xfId="9024"/>
    <cellStyle name="Input 8 8 3 3 2" xfId="9025"/>
    <cellStyle name="Input 8 8 3 4" xfId="9026"/>
    <cellStyle name="Input 8 8 3 4 2" xfId="9027"/>
    <cellStyle name="Input 8 8 3 5" xfId="9028"/>
    <cellStyle name="Input 8 8 3 5 2" xfId="9029"/>
    <cellStyle name="Input 8 8 3 6" xfId="9030"/>
    <cellStyle name="Input 8 8 3 6 2" xfId="9031"/>
    <cellStyle name="Input 8 8 3 7" xfId="9032"/>
    <cellStyle name="Input 8 8 3 7 2" xfId="9033"/>
    <cellStyle name="Input 8 8 3 8" xfId="9034"/>
    <cellStyle name="Input 8 8 3 8 2" xfId="9035"/>
    <cellStyle name="Input 8 8 3 9" xfId="9036"/>
    <cellStyle name="Input 8 8 3 9 2" xfId="9037"/>
    <cellStyle name="Input 8 8 4" xfId="9038"/>
    <cellStyle name="Input 8 8 4 10" xfId="9039"/>
    <cellStyle name="Input 8 8 4 10 2" xfId="9040"/>
    <cellStyle name="Input 8 8 4 11" xfId="9041"/>
    <cellStyle name="Input 8 8 4 11 2" xfId="9042"/>
    <cellStyle name="Input 8 8 4 12" xfId="9043"/>
    <cellStyle name="Input 8 8 4 12 2" xfId="9044"/>
    <cellStyle name="Input 8 8 4 13" xfId="9045"/>
    <cellStyle name="Input 8 8 4 13 2" xfId="9046"/>
    <cellStyle name="Input 8 8 4 14" xfId="9047"/>
    <cellStyle name="Input 8 8 4 14 2" xfId="9048"/>
    <cellStyle name="Input 8 8 4 15" xfId="9049"/>
    <cellStyle name="Input 8 8 4 15 2" xfId="9050"/>
    <cellStyle name="Input 8 8 4 16" xfId="9051"/>
    <cellStyle name="Input 8 8 4 2" xfId="9052"/>
    <cellStyle name="Input 8 8 4 2 2" xfId="9053"/>
    <cellStyle name="Input 8 8 4 3" xfId="9054"/>
    <cellStyle name="Input 8 8 4 3 2" xfId="9055"/>
    <cellStyle name="Input 8 8 4 4" xfId="9056"/>
    <cellStyle name="Input 8 8 4 4 2" xfId="9057"/>
    <cellStyle name="Input 8 8 4 5" xfId="9058"/>
    <cellStyle name="Input 8 8 4 5 2" xfId="9059"/>
    <cellStyle name="Input 8 8 4 6" xfId="9060"/>
    <cellStyle name="Input 8 8 4 6 2" xfId="9061"/>
    <cellStyle name="Input 8 8 4 7" xfId="9062"/>
    <cellStyle name="Input 8 8 4 7 2" xfId="9063"/>
    <cellStyle name="Input 8 8 4 8" xfId="9064"/>
    <cellStyle name="Input 8 8 4 8 2" xfId="9065"/>
    <cellStyle name="Input 8 8 4 9" xfId="9066"/>
    <cellStyle name="Input 8 8 4 9 2" xfId="9067"/>
    <cellStyle name="Input 8 8 5" xfId="9068"/>
    <cellStyle name="Input 8 8 5 10" xfId="9069"/>
    <cellStyle name="Input 8 8 5 10 2" xfId="9070"/>
    <cellStyle name="Input 8 8 5 11" xfId="9071"/>
    <cellStyle name="Input 8 8 5 11 2" xfId="9072"/>
    <cellStyle name="Input 8 8 5 12" xfId="9073"/>
    <cellStyle name="Input 8 8 5 12 2" xfId="9074"/>
    <cellStyle name="Input 8 8 5 13" xfId="9075"/>
    <cellStyle name="Input 8 8 5 13 2" xfId="9076"/>
    <cellStyle name="Input 8 8 5 14" xfId="9077"/>
    <cellStyle name="Input 8 8 5 2" xfId="9078"/>
    <cellStyle name="Input 8 8 5 2 2" xfId="9079"/>
    <cellStyle name="Input 8 8 5 3" xfId="9080"/>
    <cellStyle name="Input 8 8 5 3 2" xfId="9081"/>
    <cellStyle name="Input 8 8 5 4" xfId="9082"/>
    <cellStyle name="Input 8 8 5 4 2" xfId="9083"/>
    <cellStyle name="Input 8 8 5 5" xfId="9084"/>
    <cellStyle name="Input 8 8 5 5 2" xfId="9085"/>
    <cellStyle name="Input 8 8 5 6" xfId="9086"/>
    <cellStyle name="Input 8 8 5 6 2" xfId="9087"/>
    <cellStyle name="Input 8 8 5 7" xfId="9088"/>
    <cellStyle name="Input 8 8 5 7 2" xfId="9089"/>
    <cellStyle name="Input 8 8 5 8" xfId="9090"/>
    <cellStyle name="Input 8 8 5 8 2" xfId="9091"/>
    <cellStyle name="Input 8 8 5 9" xfId="9092"/>
    <cellStyle name="Input 8 8 5 9 2" xfId="9093"/>
    <cellStyle name="Input 8 8 6" xfId="9094"/>
    <cellStyle name="Input 8 8 6 2" xfId="9095"/>
    <cellStyle name="Input 8 8 7" xfId="9096"/>
    <cellStyle name="Input 8 8 7 2" xfId="9097"/>
    <cellStyle name="Input 8 8 8" xfId="9098"/>
    <cellStyle name="Input 8 8 8 2" xfId="9099"/>
    <cellStyle name="Input 8 8 9" xfId="9100"/>
    <cellStyle name="Input 8 8 9 2" xfId="9101"/>
    <cellStyle name="Input 8 9" xfId="9102"/>
    <cellStyle name="Input 8 9 10" xfId="9103"/>
    <cellStyle name="Input 8 9 10 2" xfId="9104"/>
    <cellStyle name="Input 8 9 11" xfId="9105"/>
    <cellStyle name="Input 8 9 11 2" xfId="9106"/>
    <cellStyle name="Input 8 9 12" xfId="9107"/>
    <cellStyle name="Input 8 9 12 2" xfId="9108"/>
    <cellStyle name="Input 8 9 13" xfId="9109"/>
    <cellStyle name="Input 8 9 13 2" xfId="9110"/>
    <cellStyle name="Input 8 9 14" xfId="9111"/>
    <cellStyle name="Input 8 9 14 2" xfId="9112"/>
    <cellStyle name="Input 8 9 15" xfId="9113"/>
    <cellStyle name="Input 8 9 15 2" xfId="9114"/>
    <cellStyle name="Input 8 9 16" xfId="9115"/>
    <cellStyle name="Input 8 9 16 2" xfId="9116"/>
    <cellStyle name="Input 8 9 17" xfId="9117"/>
    <cellStyle name="Input 8 9 17 2" xfId="9118"/>
    <cellStyle name="Input 8 9 18" xfId="9119"/>
    <cellStyle name="Input 8 9 2" xfId="9120"/>
    <cellStyle name="Input 8 9 2 10" xfId="9121"/>
    <cellStyle name="Input 8 9 2 10 2" xfId="9122"/>
    <cellStyle name="Input 8 9 2 11" xfId="9123"/>
    <cellStyle name="Input 8 9 2 11 2" xfId="9124"/>
    <cellStyle name="Input 8 9 2 12" xfId="9125"/>
    <cellStyle name="Input 8 9 2 12 2" xfId="9126"/>
    <cellStyle name="Input 8 9 2 13" xfId="9127"/>
    <cellStyle name="Input 8 9 2 13 2" xfId="9128"/>
    <cellStyle name="Input 8 9 2 14" xfId="9129"/>
    <cellStyle name="Input 8 9 2 14 2" xfId="9130"/>
    <cellStyle name="Input 8 9 2 15" xfId="9131"/>
    <cellStyle name="Input 8 9 2 15 2" xfId="9132"/>
    <cellStyle name="Input 8 9 2 16" xfId="9133"/>
    <cellStyle name="Input 8 9 2 16 2" xfId="9134"/>
    <cellStyle name="Input 8 9 2 17" xfId="9135"/>
    <cellStyle name="Input 8 9 2 17 2" xfId="9136"/>
    <cellStyle name="Input 8 9 2 18" xfId="9137"/>
    <cellStyle name="Input 8 9 2 2" xfId="9138"/>
    <cellStyle name="Input 8 9 2 2 2" xfId="9139"/>
    <cellStyle name="Input 8 9 2 3" xfId="9140"/>
    <cellStyle name="Input 8 9 2 3 2" xfId="9141"/>
    <cellStyle name="Input 8 9 2 4" xfId="9142"/>
    <cellStyle name="Input 8 9 2 4 2" xfId="9143"/>
    <cellStyle name="Input 8 9 2 5" xfId="9144"/>
    <cellStyle name="Input 8 9 2 5 2" xfId="9145"/>
    <cellStyle name="Input 8 9 2 6" xfId="9146"/>
    <cellStyle name="Input 8 9 2 6 2" xfId="9147"/>
    <cellStyle name="Input 8 9 2 7" xfId="9148"/>
    <cellStyle name="Input 8 9 2 7 2" xfId="9149"/>
    <cellStyle name="Input 8 9 2 8" xfId="9150"/>
    <cellStyle name="Input 8 9 2 8 2" xfId="9151"/>
    <cellStyle name="Input 8 9 2 9" xfId="9152"/>
    <cellStyle name="Input 8 9 2 9 2" xfId="9153"/>
    <cellStyle name="Input 8 9 3" xfId="9154"/>
    <cellStyle name="Input 8 9 3 10" xfId="9155"/>
    <cellStyle name="Input 8 9 3 10 2" xfId="9156"/>
    <cellStyle name="Input 8 9 3 11" xfId="9157"/>
    <cellStyle name="Input 8 9 3 11 2" xfId="9158"/>
    <cellStyle name="Input 8 9 3 12" xfId="9159"/>
    <cellStyle name="Input 8 9 3 12 2" xfId="9160"/>
    <cellStyle name="Input 8 9 3 13" xfId="9161"/>
    <cellStyle name="Input 8 9 3 13 2" xfId="9162"/>
    <cellStyle name="Input 8 9 3 14" xfId="9163"/>
    <cellStyle name="Input 8 9 3 14 2" xfId="9164"/>
    <cellStyle name="Input 8 9 3 15" xfId="9165"/>
    <cellStyle name="Input 8 9 3 15 2" xfId="9166"/>
    <cellStyle name="Input 8 9 3 16" xfId="9167"/>
    <cellStyle name="Input 8 9 3 2" xfId="9168"/>
    <cellStyle name="Input 8 9 3 2 2" xfId="9169"/>
    <cellStyle name="Input 8 9 3 3" xfId="9170"/>
    <cellStyle name="Input 8 9 3 3 2" xfId="9171"/>
    <cellStyle name="Input 8 9 3 4" xfId="9172"/>
    <cellStyle name="Input 8 9 3 4 2" xfId="9173"/>
    <cellStyle name="Input 8 9 3 5" xfId="9174"/>
    <cellStyle name="Input 8 9 3 5 2" xfId="9175"/>
    <cellStyle name="Input 8 9 3 6" xfId="9176"/>
    <cellStyle name="Input 8 9 3 6 2" xfId="9177"/>
    <cellStyle name="Input 8 9 3 7" xfId="9178"/>
    <cellStyle name="Input 8 9 3 7 2" xfId="9179"/>
    <cellStyle name="Input 8 9 3 8" xfId="9180"/>
    <cellStyle name="Input 8 9 3 8 2" xfId="9181"/>
    <cellStyle name="Input 8 9 3 9" xfId="9182"/>
    <cellStyle name="Input 8 9 3 9 2" xfId="9183"/>
    <cellStyle name="Input 8 9 4" xfId="9184"/>
    <cellStyle name="Input 8 9 4 10" xfId="9185"/>
    <cellStyle name="Input 8 9 4 10 2" xfId="9186"/>
    <cellStyle name="Input 8 9 4 11" xfId="9187"/>
    <cellStyle name="Input 8 9 4 11 2" xfId="9188"/>
    <cellStyle name="Input 8 9 4 12" xfId="9189"/>
    <cellStyle name="Input 8 9 4 12 2" xfId="9190"/>
    <cellStyle name="Input 8 9 4 13" xfId="9191"/>
    <cellStyle name="Input 8 9 4 13 2" xfId="9192"/>
    <cellStyle name="Input 8 9 4 14" xfId="9193"/>
    <cellStyle name="Input 8 9 4 14 2" xfId="9194"/>
    <cellStyle name="Input 8 9 4 15" xfId="9195"/>
    <cellStyle name="Input 8 9 4 15 2" xfId="9196"/>
    <cellStyle name="Input 8 9 4 16" xfId="9197"/>
    <cellStyle name="Input 8 9 4 2" xfId="9198"/>
    <cellStyle name="Input 8 9 4 2 2" xfId="9199"/>
    <cellStyle name="Input 8 9 4 3" xfId="9200"/>
    <cellStyle name="Input 8 9 4 3 2" xfId="9201"/>
    <cellStyle name="Input 8 9 4 4" xfId="9202"/>
    <cellStyle name="Input 8 9 4 4 2" xfId="9203"/>
    <cellStyle name="Input 8 9 4 5" xfId="9204"/>
    <cellStyle name="Input 8 9 4 5 2" xfId="9205"/>
    <cellStyle name="Input 8 9 4 6" xfId="9206"/>
    <cellStyle name="Input 8 9 4 6 2" xfId="9207"/>
    <cellStyle name="Input 8 9 4 7" xfId="9208"/>
    <cellStyle name="Input 8 9 4 7 2" xfId="9209"/>
    <cellStyle name="Input 8 9 4 8" xfId="9210"/>
    <cellStyle name="Input 8 9 4 8 2" xfId="9211"/>
    <cellStyle name="Input 8 9 4 9" xfId="9212"/>
    <cellStyle name="Input 8 9 4 9 2" xfId="9213"/>
    <cellStyle name="Input 8 9 5" xfId="9214"/>
    <cellStyle name="Input 8 9 5 10" xfId="9215"/>
    <cellStyle name="Input 8 9 5 10 2" xfId="9216"/>
    <cellStyle name="Input 8 9 5 11" xfId="9217"/>
    <cellStyle name="Input 8 9 5 11 2" xfId="9218"/>
    <cellStyle name="Input 8 9 5 12" xfId="9219"/>
    <cellStyle name="Input 8 9 5 12 2" xfId="9220"/>
    <cellStyle name="Input 8 9 5 13" xfId="9221"/>
    <cellStyle name="Input 8 9 5 13 2" xfId="9222"/>
    <cellStyle name="Input 8 9 5 14" xfId="9223"/>
    <cellStyle name="Input 8 9 5 2" xfId="9224"/>
    <cellStyle name="Input 8 9 5 2 2" xfId="9225"/>
    <cellStyle name="Input 8 9 5 3" xfId="9226"/>
    <cellStyle name="Input 8 9 5 3 2" xfId="9227"/>
    <cellStyle name="Input 8 9 5 4" xfId="9228"/>
    <cellStyle name="Input 8 9 5 4 2" xfId="9229"/>
    <cellStyle name="Input 8 9 5 5" xfId="9230"/>
    <cellStyle name="Input 8 9 5 5 2" xfId="9231"/>
    <cellStyle name="Input 8 9 5 6" xfId="9232"/>
    <cellStyle name="Input 8 9 5 6 2" xfId="9233"/>
    <cellStyle name="Input 8 9 5 7" xfId="9234"/>
    <cellStyle name="Input 8 9 5 7 2" xfId="9235"/>
    <cellStyle name="Input 8 9 5 8" xfId="9236"/>
    <cellStyle name="Input 8 9 5 8 2" xfId="9237"/>
    <cellStyle name="Input 8 9 5 9" xfId="9238"/>
    <cellStyle name="Input 8 9 5 9 2" xfId="9239"/>
    <cellStyle name="Input 8 9 6" xfId="9240"/>
    <cellStyle name="Input 8 9 6 2" xfId="9241"/>
    <cellStyle name="Input 8 9 7" xfId="9242"/>
    <cellStyle name="Input 8 9 7 2" xfId="9243"/>
    <cellStyle name="Input 8 9 8" xfId="9244"/>
    <cellStyle name="Input 8 9 8 2" xfId="9245"/>
    <cellStyle name="Input 8 9 9" xfId="9246"/>
    <cellStyle name="Input 8 9 9 2" xfId="9247"/>
    <cellStyle name="Input 9" xfId="9248"/>
    <cellStyle name="Input 9 10" xfId="9249"/>
    <cellStyle name="Input 9 10 10" xfId="9250"/>
    <cellStyle name="Input 9 10 10 2" xfId="9251"/>
    <cellStyle name="Input 9 10 11" xfId="9252"/>
    <cellStyle name="Input 9 10 11 2" xfId="9253"/>
    <cellStyle name="Input 9 10 12" xfId="9254"/>
    <cellStyle name="Input 9 10 12 2" xfId="9255"/>
    <cellStyle name="Input 9 10 13" xfId="9256"/>
    <cellStyle name="Input 9 10 13 2" xfId="9257"/>
    <cellStyle name="Input 9 10 14" xfId="9258"/>
    <cellStyle name="Input 9 10 14 2" xfId="9259"/>
    <cellStyle name="Input 9 10 15" xfId="9260"/>
    <cellStyle name="Input 9 10 15 2" xfId="9261"/>
    <cellStyle name="Input 9 10 16" xfId="9262"/>
    <cellStyle name="Input 9 10 16 2" xfId="9263"/>
    <cellStyle name="Input 9 10 17" xfId="9264"/>
    <cellStyle name="Input 9 10 17 2" xfId="9265"/>
    <cellStyle name="Input 9 10 18" xfId="9266"/>
    <cellStyle name="Input 9 10 2" xfId="9267"/>
    <cellStyle name="Input 9 10 2 2" xfId="9268"/>
    <cellStyle name="Input 9 10 3" xfId="9269"/>
    <cellStyle name="Input 9 10 3 2" xfId="9270"/>
    <cellStyle name="Input 9 10 4" xfId="9271"/>
    <cellStyle name="Input 9 10 4 2" xfId="9272"/>
    <cellStyle name="Input 9 10 5" xfId="9273"/>
    <cellStyle name="Input 9 10 5 2" xfId="9274"/>
    <cellStyle name="Input 9 10 6" xfId="9275"/>
    <cellStyle name="Input 9 10 6 2" xfId="9276"/>
    <cellStyle name="Input 9 10 7" xfId="9277"/>
    <cellStyle name="Input 9 10 7 2" xfId="9278"/>
    <cellStyle name="Input 9 10 8" xfId="9279"/>
    <cellStyle name="Input 9 10 8 2" xfId="9280"/>
    <cellStyle name="Input 9 10 9" xfId="9281"/>
    <cellStyle name="Input 9 10 9 2" xfId="9282"/>
    <cellStyle name="Input 9 11" xfId="9283"/>
    <cellStyle name="Input 9 11 10" xfId="9284"/>
    <cellStyle name="Input 9 11 10 2" xfId="9285"/>
    <cellStyle name="Input 9 11 11" xfId="9286"/>
    <cellStyle name="Input 9 11 11 2" xfId="9287"/>
    <cellStyle name="Input 9 11 12" xfId="9288"/>
    <cellStyle name="Input 9 11 12 2" xfId="9289"/>
    <cellStyle name="Input 9 11 13" xfId="9290"/>
    <cellStyle name="Input 9 11 13 2" xfId="9291"/>
    <cellStyle name="Input 9 11 14" xfId="9292"/>
    <cellStyle name="Input 9 11 14 2" xfId="9293"/>
    <cellStyle name="Input 9 11 15" xfId="9294"/>
    <cellStyle name="Input 9 11 15 2" xfId="9295"/>
    <cellStyle name="Input 9 11 16" xfId="9296"/>
    <cellStyle name="Input 9 11 16 2" xfId="9297"/>
    <cellStyle name="Input 9 11 17" xfId="9298"/>
    <cellStyle name="Input 9 11 17 2" xfId="9299"/>
    <cellStyle name="Input 9 11 18" xfId="9300"/>
    <cellStyle name="Input 9 11 2" xfId="9301"/>
    <cellStyle name="Input 9 11 2 2" xfId="9302"/>
    <cellStyle name="Input 9 11 3" xfId="9303"/>
    <cellStyle name="Input 9 11 3 2" xfId="9304"/>
    <cellStyle name="Input 9 11 4" xfId="9305"/>
    <cellStyle name="Input 9 11 4 2" xfId="9306"/>
    <cellStyle name="Input 9 11 5" xfId="9307"/>
    <cellStyle name="Input 9 11 5 2" xfId="9308"/>
    <cellStyle name="Input 9 11 6" xfId="9309"/>
    <cellStyle name="Input 9 11 6 2" xfId="9310"/>
    <cellStyle name="Input 9 11 7" xfId="9311"/>
    <cellStyle name="Input 9 11 7 2" xfId="9312"/>
    <cellStyle name="Input 9 11 8" xfId="9313"/>
    <cellStyle name="Input 9 11 8 2" xfId="9314"/>
    <cellStyle name="Input 9 11 9" xfId="9315"/>
    <cellStyle name="Input 9 11 9 2" xfId="9316"/>
    <cellStyle name="Input 9 12" xfId="9317"/>
    <cellStyle name="Input 9 12 10" xfId="9318"/>
    <cellStyle name="Input 9 12 10 2" xfId="9319"/>
    <cellStyle name="Input 9 12 11" xfId="9320"/>
    <cellStyle name="Input 9 12 11 2" xfId="9321"/>
    <cellStyle name="Input 9 12 12" xfId="9322"/>
    <cellStyle name="Input 9 12 12 2" xfId="9323"/>
    <cellStyle name="Input 9 12 13" xfId="9324"/>
    <cellStyle name="Input 9 12 13 2" xfId="9325"/>
    <cellStyle name="Input 9 12 14" xfId="9326"/>
    <cellStyle name="Input 9 12 14 2" xfId="9327"/>
    <cellStyle name="Input 9 12 15" xfId="9328"/>
    <cellStyle name="Input 9 12 15 2" xfId="9329"/>
    <cellStyle name="Input 9 12 16" xfId="9330"/>
    <cellStyle name="Input 9 12 2" xfId="9331"/>
    <cellStyle name="Input 9 12 2 2" xfId="9332"/>
    <cellStyle name="Input 9 12 3" xfId="9333"/>
    <cellStyle name="Input 9 12 3 2" xfId="9334"/>
    <cellStyle name="Input 9 12 4" xfId="9335"/>
    <cellStyle name="Input 9 12 4 2" xfId="9336"/>
    <cellStyle name="Input 9 12 5" xfId="9337"/>
    <cellStyle name="Input 9 12 5 2" xfId="9338"/>
    <cellStyle name="Input 9 12 6" xfId="9339"/>
    <cellStyle name="Input 9 12 6 2" xfId="9340"/>
    <cellStyle name="Input 9 12 7" xfId="9341"/>
    <cellStyle name="Input 9 12 7 2" xfId="9342"/>
    <cellStyle name="Input 9 12 8" xfId="9343"/>
    <cellStyle name="Input 9 12 8 2" xfId="9344"/>
    <cellStyle name="Input 9 12 9" xfId="9345"/>
    <cellStyle name="Input 9 12 9 2" xfId="9346"/>
    <cellStyle name="Input 9 13" xfId="9347"/>
    <cellStyle name="Input 9 13 10" xfId="9348"/>
    <cellStyle name="Input 9 13 10 2" xfId="9349"/>
    <cellStyle name="Input 9 13 11" xfId="9350"/>
    <cellStyle name="Input 9 13 11 2" xfId="9351"/>
    <cellStyle name="Input 9 13 12" xfId="9352"/>
    <cellStyle name="Input 9 13 12 2" xfId="9353"/>
    <cellStyle name="Input 9 13 13" xfId="9354"/>
    <cellStyle name="Input 9 13 13 2" xfId="9355"/>
    <cellStyle name="Input 9 13 14" xfId="9356"/>
    <cellStyle name="Input 9 13 14 2" xfId="9357"/>
    <cellStyle name="Input 9 13 15" xfId="9358"/>
    <cellStyle name="Input 9 13 15 2" xfId="9359"/>
    <cellStyle name="Input 9 13 16" xfId="9360"/>
    <cellStyle name="Input 9 13 2" xfId="9361"/>
    <cellStyle name="Input 9 13 2 2" xfId="9362"/>
    <cellStyle name="Input 9 13 3" xfId="9363"/>
    <cellStyle name="Input 9 13 3 2" xfId="9364"/>
    <cellStyle name="Input 9 13 4" xfId="9365"/>
    <cellStyle name="Input 9 13 4 2" xfId="9366"/>
    <cellStyle name="Input 9 13 5" xfId="9367"/>
    <cellStyle name="Input 9 13 5 2" xfId="9368"/>
    <cellStyle name="Input 9 13 6" xfId="9369"/>
    <cellStyle name="Input 9 13 6 2" xfId="9370"/>
    <cellStyle name="Input 9 13 7" xfId="9371"/>
    <cellStyle name="Input 9 13 7 2" xfId="9372"/>
    <cellStyle name="Input 9 13 8" xfId="9373"/>
    <cellStyle name="Input 9 13 8 2" xfId="9374"/>
    <cellStyle name="Input 9 13 9" xfId="9375"/>
    <cellStyle name="Input 9 13 9 2" xfId="9376"/>
    <cellStyle name="Input 9 14" xfId="9377"/>
    <cellStyle name="Input 9 14 10" xfId="9378"/>
    <cellStyle name="Input 9 14 10 2" xfId="9379"/>
    <cellStyle name="Input 9 14 11" xfId="9380"/>
    <cellStyle name="Input 9 14 11 2" xfId="9381"/>
    <cellStyle name="Input 9 14 12" xfId="9382"/>
    <cellStyle name="Input 9 14 12 2" xfId="9383"/>
    <cellStyle name="Input 9 14 13" xfId="9384"/>
    <cellStyle name="Input 9 14 13 2" xfId="9385"/>
    <cellStyle name="Input 9 14 14" xfId="9386"/>
    <cellStyle name="Input 9 14 14 2" xfId="9387"/>
    <cellStyle name="Input 9 14 15" xfId="9388"/>
    <cellStyle name="Input 9 14 2" xfId="9389"/>
    <cellStyle name="Input 9 14 2 2" xfId="9390"/>
    <cellStyle name="Input 9 14 3" xfId="9391"/>
    <cellStyle name="Input 9 14 3 2" xfId="9392"/>
    <cellStyle name="Input 9 14 4" xfId="9393"/>
    <cellStyle name="Input 9 14 4 2" xfId="9394"/>
    <cellStyle name="Input 9 14 5" xfId="9395"/>
    <cellStyle name="Input 9 14 5 2" xfId="9396"/>
    <cellStyle name="Input 9 14 6" xfId="9397"/>
    <cellStyle name="Input 9 14 6 2" xfId="9398"/>
    <cellStyle name="Input 9 14 7" xfId="9399"/>
    <cellStyle name="Input 9 14 7 2" xfId="9400"/>
    <cellStyle name="Input 9 14 8" xfId="9401"/>
    <cellStyle name="Input 9 14 8 2" xfId="9402"/>
    <cellStyle name="Input 9 14 9" xfId="9403"/>
    <cellStyle name="Input 9 14 9 2" xfId="9404"/>
    <cellStyle name="Input 9 15" xfId="9405"/>
    <cellStyle name="Input 9 15 2" xfId="9406"/>
    <cellStyle name="Input 9 16" xfId="9407"/>
    <cellStyle name="Input 9 16 2" xfId="9408"/>
    <cellStyle name="Input 9 17" xfId="9409"/>
    <cellStyle name="Input 9 17 2" xfId="9410"/>
    <cellStyle name="Input 9 18" xfId="9411"/>
    <cellStyle name="Input 9 18 2" xfId="9412"/>
    <cellStyle name="Input 9 19" xfId="9413"/>
    <cellStyle name="Input 9 19 2" xfId="9414"/>
    <cellStyle name="Input 9 2" xfId="9415"/>
    <cellStyle name="Input 9 2 10" xfId="9416"/>
    <cellStyle name="Input 9 2 10 10" xfId="9417"/>
    <cellStyle name="Input 9 2 10 10 2" xfId="9418"/>
    <cellStyle name="Input 9 2 10 11" xfId="9419"/>
    <cellStyle name="Input 9 2 10 11 2" xfId="9420"/>
    <cellStyle name="Input 9 2 10 12" xfId="9421"/>
    <cellStyle name="Input 9 2 10 12 2" xfId="9422"/>
    <cellStyle name="Input 9 2 10 13" xfId="9423"/>
    <cellStyle name="Input 9 2 10 13 2" xfId="9424"/>
    <cellStyle name="Input 9 2 10 14" xfId="9425"/>
    <cellStyle name="Input 9 2 10 14 2" xfId="9426"/>
    <cellStyle name="Input 9 2 10 15" xfId="9427"/>
    <cellStyle name="Input 9 2 10 15 2" xfId="9428"/>
    <cellStyle name="Input 9 2 10 16" xfId="9429"/>
    <cellStyle name="Input 9 2 10 16 2" xfId="9430"/>
    <cellStyle name="Input 9 2 10 17" xfId="9431"/>
    <cellStyle name="Input 9 2 10 17 2" xfId="9432"/>
    <cellStyle name="Input 9 2 10 18" xfId="9433"/>
    <cellStyle name="Input 9 2 10 2" xfId="9434"/>
    <cellStyle name="Input 9 2 10 2 2" xfId="9435"/>
    <cellStyle name="Input 9 2 10 3" xfId="9436"/>
    <cellStyle name="Input 9 2 10 3 2" xfId="9437"/>
    <cellStyle name="Input 9 2 10 4" xfId="9438"/>
    <cellStyle name="Input 9 2 10 4 2" xfId="9439"/>
    <cellStyle name="Input 9 2 10 5" xfId="9440"/>
    <cellStyle name="Input 9 2 10 5 2" xfId="9441"/>
    <cellStyle name="Input 9 2 10 6" xfId="9442"/>
    <cellStyle name="Input 9 2 10 6 2" xfId="9443"/>
    <cellStyle name="Input 9 2 10 7" xfId="9444"/>
    <cellStyle name="Input 9 2 10 7 2" xfId="9445"/>
    <cellStyle name="Input 9 2 10 8" xfId="9446"/>
    <cellStyle name="Input 9 2 10 8 2" xfId="9447"/>
    <cellStyle name="Input 9 2 10 9" xfId="9448"/>
    <cellStyle name="Input 9 2 10 9 2" xfId="9449"/>
    <cellStyle name="Input 9 2 11" xfId="9450"/>
    <cellStyle name="Input 9 2 11 10" xfId="9451"/>
    <cellStyle name="Input 9 2 11 10 2" xfId="9452"/>
    <cellStyle name="Input 9 2 11 11" xfId="9453"/>
    <cellStyle name="Input 9 2 11 11 2" xfId="9454"/>
    <cellStyle name="Input 9 2 11 12" xfId="9455"/>
    <cellStyle name="Input 9 2 11 12 2" xfId="9456"/>
    <cellStyle name="Input 9 2 11 13" xfId="9457"/>
    <cellStyle name="Input 9 2 11 13 2" xfId="9458"/>
    <cellStyle name="Input 9 2 11 14" xfId="9459"/>
    <cellStyle name="Input 9 2 11 14 2" xfId="9460"/>
    <cellStyle name="Input 9 2 11 15" xfId="9461"/>
    <cellStyle name="Input 9 2 11 15 2" xfId="9462"/>
    <cellStyle name="Input 9 2 11 16" xfId="9463"/>
    <cellStyle name="Input 9 2 11 2" xfId="9464"/>
    <cellStyle name="Input 9 2 11 2 2" xfId="9465"/>
    <cellStyle name="Input 9 2 11 3" xfId="9466"/>
    <cellStyle name="Input 9 2 11 3 2" xfId="9467"/>
    <cellStyle name="Input 9 2 11 4" xfId="9468"/>
    <cellStyle name="Input 9 2 11 4 2" xfId="9469"/>
    <cellStyle name="Input 9 2 11 5" xfId="9470"/>
    <cellStyle name="Input 9 2 11 5 2" xfId="9471"/>
    <cellStyle name="Input 9 2 11 6" xfId="9472"/>
    <cellStyle name="Input 9 2 11 6 2" xfId="9473"/>
    <cellStyle name="Input 9 2 11 7" xfId="9474"/>
    <cellStyle name="Input 9 2 11 7 2" xfId="9475"/>
    <cellStyle name="Input 9 2 11 8" xfId="9476"/>
    <cellStyle name="Input 9 2 11 8 2" xfId="9477"/>
    <cellStyle name="Input 9 2 11 9" xfId="9478"/>
    <cellStyle name="Input 9 2 11 9 2" xfId="9479"/>
    <cellStyle name="Input 9 2 12" xfId="9480"/>
    <cellStyle name="Input 9 2 12 10" xfId="9481"/>
    <cellStyle name="Input 9 2 12 10 2" xfId="9482"/>
    <cellStyle name="Input 9 2 12 11" xfId="9483"/>
    <cellStyle name="Input 9 2 12 11 2" xfId="9484"/>
    <cellStyle name="Input 9 2 12 12" xfId="9485"/>
    <cellStyle name="Input 9 2 12 12 2" xfId="9486"/>
    <cellStyle name="Input 9 2 12 13" xfId="9487"/>
    <cellStyle name="Input 9 2 12 13 2" xfId="9488"/>
    <cellStyle name="Input 9 2 12 14" xfId="9489"/>
    <cellStyle name="Input 9 2 12 14 2" xfId="9490"/>
    <cellStyle name="Input 9 2 12 15" xfId="9491"/>
    <cellStyle name="Input 9 2 12 15 2" xfId="9492"/>
    <cellStyle name="Input 9 2 12 16" xfId="9493"/>
    <cellStyle name="Input 9 2 12 2" xfId="9494"/>
    <cellStyle name="Input 9 2 12 2 2" xfId="9495"/>
    <cellStyle name="Input 9 2 12 3" xfId="9496"/>
    <cellStyle name="Input 9 2 12 3 2" xfId="9497"/>
    <cellStyle name="Input 9 2 12 4" xfId="9498"/>
    <cellStyle name="Input 9 2 12 4 2" xfId="9499"/>
    <cellStyle name="Input 9 2 12 5" xfId="9500"/>
    <cellStyle name="Input 9 2 12 5 2" xfId="9501"/>
    <cellStyle name="Input 9 2 12 6" xfId="9502"/>
    <cellStyle name="Input 9 2 12 6 2" xfId="9503"/>
    <cellStyle name="Input 9 2 12 7" xfId="9504"/>
    <cellStyle name="Input 9 2 12 7 2" xfId="9505"/>
    <cellStyle name="Input 9 2 12 8" xfId="9506"/>
    <cellStyle name="Input 9 2 12 8 2" xfId="9507"/>
    <cellStyle name="Input 9 2 12 9" xfId="9508"/>
    <cellStyle name="Input 9 2 12 9 2" xfId="9509"/>
    <cellStyle name="Input 9 2 13" xfId="9510"/>
    <cellStyle name="Input 9 2 13 10" xfId="9511"/>
    <cellStyle name="Input 9 2 13 10 2" xfId="9512"/>
    <cellStyle name="Input 9 2 13 11" xfId="9513"/>
    <cellStyle name="Input 9 2 13 11 2" xfId="9514"/>
    <cellStyle name="Input 9 2 13 12" xfId="9515"/>
    <cellStyle name="Input 9 2 13 12 2" xfId="9516"/>
    <cellStyle name="Input 9 2 13 13" xfId="9517"/>
    <cellStyle name="Input 9 2 13 13 2" xfId="9518"/>
    <cellStyle name="Input 9 2 13 14" xfId="9519"/>
    <cellStyle name="Input 9 2 13 14 2" xfId="9520"/>
    <cellStyle name="Input 9 2 13 15" xfId="9521"/>
    <cellStyle name="Input 9 2 13 2" xfId="9522"/>
    <cellStyle name="Input 9 2 13 2 2" xfId="9523"/>
    <cellStyle name="Input 9 2 13 3" xfId="9524"/>
    <cellStyle name="Input 9 2 13 3 2" xfId="9525"/>
    <cellStyle name="Input 9 2 13 4" xfId="9526"/>
    <cellStyle name="Input 9 2 13 4 2" xfId="9527"/>
    <cellStyle name="Input 9 2 13 5" xfId="9528"/>
    <cellStyle name="Input 9 2 13 5 2" xfId="9529"/>
    <cellStyle name="Input 9 2 13 6" xfId="9530"/>
    <cellStyle name="Input 9 2 13 6 2" xfId="9531"/>
    <cellStyle name="Input 9 2 13 7" xfId="9532"/>
    <cellStyle name="Input 9 2 13 7 2" xfId="9533"/>
    <cellStyle name="Input 9 2 13 8" xfId="9534"/>
    <cellStyle name="Input 9 2 13 8 2" xfId="9535"/>
    <cellStyle name="Input 9 2 13 9" xfId="9536"/>
    <cellStyle name="Input 9 2 13 9 2" xfId="9537"/>
    <cellStyle name="Input 9 2 14" xfId="9538"/>
    <cellStyle name="Input 9 2 14 2" xfId="9539"/>
    <cellStyle name="Input 9 2 15" xfId="9540"/>
    <cellStyle name="Input 9 2 15 2" xfId="9541"/>
    <cellStyle name="Input 9 2 16" xfId="9542"/>
    <cellStyle name="Input 9 2 16 2" xfId="9543"/>
    <cellStyle name="Input 9 2 17" xfId="9544"/>
    <cellStyle name="Input 9 2 17 2" xfId="9545"/>
    <cellStyle name="Input 9 2 18" xfId="9546"/>
    <cellStyle name="Input 9 2 18 2" xfId="9547"/>
    <cellStyle name="Input 9 2 19" xfId="9548"/>
    <cellStyle name="Input 9 2 19 2" xfId="9549"/>
    <cellStyle name="Input 9 2 2" xfId="9550"/>
    <cellStyle name="Input 9 2 2 10" xfId="9551"/>
    <cellStyle name="Input 9 2 2 10 2" xfId="9552"/>
    <cellStyle name="Input 9 2 2 11" xfId="9553"/>
    <cellStyle name="Input 9 2 2 11 2" xfId="9554"/>
    <cellStyle name="Input 9 2 2 12" xfId="9555"/>
    <cellStyle name="Input 9 2 2 12 2" xfId="9556"/>
    <cellStyle name="Input 9 2 2 13" xfId="9557"/>
    <cellStyle name="Input 9 2 2 13 2" xfId="9558"/>
    <cellStyle name="Input 9 2 2 14" xfId="9559"/>
    <cellStyle name="Input 9 2 2 14 2" xfId="9560"/>
    <cellStyle name="Input 9 2 2 15" xfId="9561"/>
    <cellStyle name="Input 9 2 2 15 2" xfId="9562"/>
    <cellStyle name="Input 9 2 2 16" xfId="9563"/>
    <cellStyle name="Input 9 2 2 16 2" xfId="9564"/>
    <cellStyle name="Input 9 2 2 17" xfId="9565"/>
    <cellStyle name="Input 9 2 2 17 2" xfId="9566"/>
    <cellStyle name="Input 9 2 2 18" xfId="9567"/>
    <cellStyle name="Input 9 2 2 18 2" xfId="9568"/>
    <cellStyle name="Input 9 2 2 19" xfId="9569"/>
    <cellStyle name="Input 9 2 2 19 2" xfId="9570"/>
    <cellStyle name="Input 9 2 2 2" xfId="9571"/>
    <cellStyle name="Input 9 2 2 2 10" xfId="9572"/>
    <cellStyle name="Input 9 2 2 2 10 2" xfId="9573"/>
    <cellStyle name="Input 9 2 2 2 11" xfId="9574"/>
    <cellStyle name="Input 9 2 2 2 11 2" xfId="9575"/>
    <cellStyle name="Input 9 2 2 2 12" xfId="9576"/>
    <cellStyle name="Input 9 2 2 2 12 2" xfId="9577"/>
    <cellStyle name="Input 9 2 2 2 13" xfId="9578"/>
    <cellStyle name="Input 9 2 2 2 13 2" xfId="9579"/>
    <cellStyle name="Input 9 2 2 2 14" xfId="9580"/>
    <cellStyle name="Input 9 2 2 2 14 2" xfId="9581"/>
    <cellStyle name="Input 9 2 2 2 15" xfId="9582"/>
    <cellStyle name="Input 9 2 2 2 15 2" xfId="9583"/>
    <cellStyle name="Input 9 2 2 2 16" xfId="9584"/>
    <cellStyle name="Input 9 2 2 2 16 2" xfId="9585"/>
    <cellStyle name="Input 9 2 2 2 17" xfId="9586"/>
    <cellStyle name="Input 9 2 2 2 17 2" xfId="9587"/>
    <cellStyle name="Input 9 2 2 2 18" xfId="9588"/>
    <cellStyle name="Input 9 2 2 2 18 2" xfId="9589"/>
    <cellStyle name="Input 9 2 2 2 19" xfId="9590"/>
    <cellStyle name="Input 9 2 2 2 2" xfId="9591"/>
    <cellStyle name="Input 9 2 2 2 2 2" xfId="9592"/>
    <cellStyle name="Input 9 2 2 2 3" xfId="9593"/>
    <cellStyle name="Input 9 2 2 2 3 2" xfId="9594"/>
    <cellStyle name="Input 9 2 2 2 4" xfId="9595"/>
    <cellStyle name="Input 9 2 2 2 4 2" xfId="9596"/>
    <cellStyle name="Input 9 2 2 2 5" xfId="9597"/>
    <cellStyle name="Input 9 2 2 2 5 2" xfId="9598"/>
    <cellStyle name="Input 9 2 2 2 6" xfId="9599"/>
    <cellStyle name="Input 9 2 2 2 6 2" xfId="9600"/>
    <cellStyle name="Input 9 2 2 2 7" xfId="9601"/>
    <cellStyle name="Input 9 2 2 2 7 2" xfId="9602"/>
    <cellStyle name="Input 9 2 2 2 8" xfId="9603"/>
    <cellStyle name="Input 9 2 2 2 8 2" xfId="9604"/>
    <cellStyle name="Input 9 2 2 2 9" xfId="9605"/>
    <cellStyle name="Input 9 2 2 2 9 2" xfId="9606"/>
    <cellStyle name="Input 9 2 2 20" xfId="9607"/>
    <cellStyle name="Input 9 2 2 3" xfId="9608"/>
    <cellStyle name="Input 9 2 2 3 10" xfId="9609"/>
    <cellStyle name="Input 9 2 2 3 10 2" xfId="9610"/>
    <cellStyle name="Input 9 2 2 3 11" xfId="9611"/>
    <cellStyle name="Input 9 2 2 3 11 2" xfId="9612"/>
    <cellStyle name="Input 9 2 2 3 12" xfId="9613"/>
    <cellStyle name="Input 9 2 2 3 12 2" xfId="9614"/>
    <cellStyle name="Input 9 2 2 3 13" xfId="9615"/>
    <cellStyle name="Input 9 2 2 3 13 2" xfId="9616"/>
    <cellStyle name="Input 9 2 2 3 14" xfId="9617"/>
    <cellStyle name="Input 9 2 2 3 14 2" xfId="9618"/>
    <cellStyle name="Input 9 2 2 3 15" xfId="9619"/>
    <cellStyle name="Input 9 2 2 3 15 2" xfId="9620"/>
    <cellStyle name="Input 9 2 2 3 16" xfId="9621"/>
    <cellStyle name="Input 9 2 2 3 16 2" xfId="9622"/>
    <cellStyle name="Input 9 2 2 3 17" xfId="9623"/>
    <cellStyle name="Input 9 2 2 3 17 2" xfId="9624"/>
    <cellStyle name="Input 9 2 2 3 18" xfId="9625"/>
    <cellStyle name="Input 9 2 2 3 18 2" xfId="9626"/>
    <cellStyle name="Input 9 2 2 3 19" xfId="9627"/>
    <cellStyle name="Input 9 2 2 3 2" xfId="9628"/>
    <cellStyle name="Input 9 2 2 3 2 2" xfId="9629"/>
    <cellStyle name="Input 9 2 2 3 3" xfId="9630"/>
    <cellStyle name="Input 9 2 2 3 3 2" xfId="9631"/>
    <cellStyle name="Input 9 2 2 3 4" xfId="9632"/>
    <cellStyle name="Input 9 2 2 3 4 2" xfId="9633"/>
    <cellStyle name="Input 9 2 2 3 5" xfId="9634"/>
    <cellStyle name="Input 9 2 2 3 5 2" xfId="9635"/>
    <cellStyle name="Input 9 2 2 3 6" xfId="9636"/>
    <cellStyle name="Input 9 2 2 3 6 2" xfId="9637"/>
    <cellStyle name="Input 9 2 2 3 7" xfId="9638"/>
    <cellStyle name="Input 9 2 2 3 7 2" xfId="9639"/>
    <cellStyle name="Input 9 2 2 3 8" xfId="9640"/>
    <cellStyle name="Input 9 2 2 3 8 2" xfId="9641"/>
    <cellStyle name="Input 9 2 2 3 9" xfId="9642"/>
    <cellStyle name="Input 9 2 2 3 9 2" xfId="9643"/>
    <cellStyle name="Input 9 2 2 4" xfId="9644"/>
    <cellStyle name="Input 9 2 2 4 10" xfId="9645"/>
    <cellStyle name="Input 9 2 2 4 10 2" xfId="9646"/>
    <cellStyle name="Input 9 2 2 4 11" xfId="9647"/>
    <cellStyle name="Input 9 2 2 4 11 2" xfId="9648"/>
    <cellStyle name="Input 9 2 2 4 12" xfId="9649"/>
    <cellStyle name="Input 9 2 2 4 12 2" xfId="9650"/>
    <cellStyle name="Input 9 2 2 4 13" xfId="9651"/>
    <cellStyle name="Input 9 2 2 4 13 2" xfId="9652"/>
    <cellStyle name="Input 9 2 2 4 14" xfId="9653"/>
    <cellStyle name="Input 9 2 2 4 14 2" xfId="9654"/>
    <cellStyle name="Input 9 2 2 4 15" xfId="9655"/>
    <cellStyle name="Input 9 2 2 4 15 2" xfId="9656"/>
    <cellStyle name="Input 9 2 2 4 16" xfId="9657"/>
    <cellStyle name="Input 9 2 2 4 2" xfId="9658"/>
    <cellStyle name="Input 9 2 2 4 2 2" xfId="9659"/>
    <cellStyle name="Input 9 2 2 4 3" xfId="9660"/>
    <cellStyle name="Input 9 2 2 4 3 2" xfId="9661"/>
    <cellStyle name="Input 9 2 2 4 4" xfId="9662"/>
    <cellStyle name="Input 9 2 2 4 4 2" xfId="9663"/>
    <cellStyle name="Input 9 2 2 4 5" xfId="9664"/>
    <cellStyle name="Input 9 2 2 4 5 2" xfId="9665"/>
    <cellStyle name="Input 9 2 2 4 6" xfId="9666"/>
    <cellStyle name="Input 9 2 2 4 6 2" xfId="9667"/>
    <cellStyle name="Input 9 2 2 4 7" xfId="9668"/>
    <cellStyle name="Input 9 2 2 4 7 2" xfId="9669"/>
    <cellStyle name="Input 9 2 2 4 8" xfId="9670"/>
    <cellStyle name="Input 9 2 2 4 8 2" xfId="9671"/>
    <cellStyle name="Input 9 2 2 4 9" xfId="9672"/>
    <cellStyle name="Input 9 2 2 4 9 2" xfId="9673"/>
    <cellStyle name="Input 9 2 2 5" xfId="9674"/>
    <cellStyle name="Input 9 2 2 5 10" xfId="9675"/>
    <cellStyle name="Input 9 2 2 5 10 2" xfId="9676"/>
    <cellStyle name="Input 9 2 2 5 11" xfId="9677"/>
    <cellStyle name="Input 9 2 2 5 11 2" xfId="9678"/>
    <cellStyle name="Input 9 2 2 5 12" xfId="9679"/>
    <cellStyle name="Input 9 2 2 5 12 2" xfId="9680"/>
    <cellStyle name="Input 9 2 2 5 13" xfId="9681"/>
    <cellStyle name="Input 9 2 2 5 13 2" xfId="9682"/>
    <cellStyle name="Input 9 2 2 5 14" xfId="9683"/>
    <cellStyle name="Input 9 2 2 5 14 2" xfId="9684"/>
    <cellStyle name="Input 9 2 2 5 15" xfId="9685"/>
    <cellStyle name="Input 9 2 2 5 15 2" xfId="9686"/>
    <cellStyle name="Input 9 2 2 5 16" xfId="9687"/>
    <cellStyle name="Input 9 2 2 5 2" xfId="9688"/>
    <cellStyle name="Input 9 2 2 5 2 2" xfId="9689"/>
    <cellStyle name="Input 9 2 2 5 3" xfId="9690"/>
    <cellStyle name="Input 9 2 2 5 3 2" xfId="9691"/>
    <cellStyle name="Input 9 2 2 5 4" xfId="9692"/>
    <cellStyle name="Input 9 2 2 5 4 2" xfId="9693"/>
    <cellStyle name="Input 9 2 2 5 5" xfId="9694"/>
    <cellStyle name="Input 9 2 2 5 5 2" xfId="9695"/>
    <cellStyle name="Input 9 2 2 5 6" xfId="9696"/>
    <cellStyle name="Input 9 2 2 5 6 2" xfId="9697"/>
    <cellStyle name="Input 9 2 2 5 7" xfId="9698"/>
    <cellStyle name="Input 9 2 2 5 7 2" xfId="9699"/>
    <cellStyle name="Input 9 2 2 5 8" xfId="9700"/>
    <cellStyle name="Input 9 2 2 5 8 2" xfId="9701"/>
    <cellStyle name="Input 9 2 2 5 9" xfId="9702"/>
    <cellStyle name="Input 9 2 2 5 9 2" xfId="9703"/>
    <cellStyle name="Input 9 2 2 6" xfId="9704"/>
    <cellStyle name="Input 9 2 2 6 10" xfId="9705"/>
    <cellStyle name="Input 9 2 2 6 10 2" xfId="9706"/>
    <cellStyle name="Input 9 2 2 6 11" xfId="9707"/>
    <cellStyle name="Input 9 2 2 6 11 2" xfId="9708"/>
    <cellStyle name="Input 9 2 2 6 12" xfId="9709"/>
    <cellStyle name="Input 9 2 2 6 12 2" xfId="9710"/>
    <cellStyle name="Input 9 2 2 6 13" xfId="9711"/>
    <cellStyle name="Input 9 2 2 6 13 2" xfId="9712"/>
    <cellStyle name="Input 9 2 2 6 14" xfId="9713"/>
    <cellStyle name="Input 9 2 2 6 14 2" xfId="9714"/>
    <cellStyle name="Input 9 2 2 6 15" xfId="9715"/>
    <cellStyle name="Input 9 2 2 6 2" xfId="9716"/>
    <cellStyle name="Input 9 2 2 6 2 2" xfId="9717"/>
    <cellStyle name="Input 9 2 2 6 3" xfId="9718"/>
    <cellStyle name="Input 9 2 2 6 3 2" xfId="9719"/>
    <cellStyle name="Input 9 2 2 6 4" xfId="9720"/>
    <cellStyle name="Input 9 2 2 6 4 2" xfId="9721"/>
    <cellStyle name="Input 9 2 2 6 5" xfId="9722"/>
    <cellStyle name="Input 9 2 2 6 5 2" xfId="9723"/>
    <cellStyle name="Input 9 2 2 6 6" xfId="9724"/>
    <cellStyle name="Input 9 2 2 6 6 2" xfId="9725"/>
    <cellStyle name="Input 9 2 2 6 7" xfId="9726"/>
    <cellStyle name="Input 9 2 2 6 7 2" xfId="9727"/>
    <cellStyle name="Input 9 2 2 6 8" xfId="9728"/>
    <cellStyle name="Input 9 2 2 6 8 2" xfId="9729"/>
    <cellStyle name="Input 9 2 2 6 9" xfId="9730"/>
    <cellStyle name="Input 9 2 2 6 9 2" xfId="9731"/>
    <cellStyle name="Input 9 2 2 7" xfId="9732"/>
    <cellStyle name="Input 9 2 2 7 2" xfId="9733"/>
    <cellStyle name="Input 9 2 2 8" xfId="9734"/>
    <cellStyle name="Input 9 2 2 8 2" xfId="9735"/>
    <cellStyle name="Input 9 2 2 9" xfId="9736"/>
    <cellStyle name="Input 9 2 2 9 2" xfId="9737"/>
    <cellStyle name="Input 9 2 20" xfId="9738"/>
    <cellStyle name="Input 9 2 20 2" xfId="9739"/>
    <cellStyle name="Input 9 2 21" xfId="9740"/>
    <cellStyle name="Input 9 2 21 2" xfId="9741"/>
    <cellStyle name="Input 9 2 22" xfId="9742"/>
    <cellStyle name="Input 9 2 22 2" xfId="9743"/>
    <cellStyle name="Input 9 2 23" xfId="9744"/>
    <cellStyle name="Input 9 2 23 2" xfId="9745"/>
    <cellStyle name="Input 9 2 24" xfId="9746"/>
    <cellStyle name="Input 9 2 24 2" xfId="9747"/>
    <cellStyle name="Input 9 2 25" xfId="9748"/>
    <cellStyle name="Input 9 2 25 2" xfId="9749"/>
    <cellStyle name="Input 9 2 26" xfId="9750"/>
    <cellStyle name="Input 9 2 26 2" xfId="9751"/>
    <cellStyle name="Input 9 2 27" xfId="9752"/>
    <cellStyle name="Input 9 2 3" xfId="9753"/>
    <cellStyle name="Input 9 2 3 10" xfId="9754"/>
    <cellStyle name="Input 9 2 3 10 2" xfId="9755"/>
    <cellStyle name="Input 9 2 3 11" xfId="9756"/>
    <cellStyle name="Input 9 2 3 11 2" xfId="9757"/>
    <cellStyle name="Input 9 2 3 12" xfId="9758"/>
    <cellStyle name="Input 9 2 3 12 2" xfId="9759"/>
    <cellStyle name="Input 9 2 3 13" xfId="9760"/>
    <cellStyle name="Input 9 2 3 13 2" xfId="9761"/>
    <cellStyle name="Input 9 2 3 14" xfId="9762"/>
    <cellStyle name="Input 9 2 3 14 2" xfId="9763"/>
    <cellStyle name="Input 9 2 3 15" xfId="9764"/>
    <cellStyle name="Input 9 2 3 15 2" xfId="9765"/>
    <cellStyle name="Input 9 2 3 16" xfId="9766"/>
    <cellStyle name="Input 9 2 3 16 2" xfId="9767"/>
    <cellStyle name="Input 9 2 3 17" xfId="9768"/>
    <cellStyle name="Input 9 2 3 17 2" xfId="9769"/>
    <cellStyle name="Input 9 2 3 18" xfId="9770"/>
    <cellStyle name="Input 9 2 3 18 2" xfId="9771"/>
    <cellStyle name="Input 9 2 3 19" xfId="9772"/>
    <cellStyle name="Input 9 2 3 19 2" xfId="9773"/>
    <cellStyle name="Input 9 2 3 2" xfId="9774"/>
    <cellStyle name="Input 9 2 3 2 10" xfId="9775"/>
    <cellStyle name="Input 9 2 3 2 10 2" xfId="9776"/>
    <cellStyle name="Input 9 2 3 2 11" xfId="9777"/>
    <cellStyle name="Input 9 2 3 2 11 2" xfId="9778"/>
    <cellStyle name="Input 9 2 3 2 12" xfId="9779"/>
    <cellStyle name="Input 9 2 3 2 12 2" xfId="9780"/>
    <cellStyle name="Input 9 2 3 2 13" xfId="9781"/>
    <cellStyle name="Input 9 2 3 2 13 2" xfId="9782"/>
    <cellStyle name="Input 9 2 3 2 14" xfId="9783"/>
    <cellStyle name="Input 9 2 3 2 14 2" xfId="9784"/>
    <cellStyle name="Input 9 2 3 2 15" xfId="9785"/>
    <cellStyle name="Input 9 2 3 2 15 2" xfId="9786"/>
    <cellStyle name="Input 9 2 3 2 16" xfId="9787"/>
    <cellStyle name="Input 9 2 3 2 16 2" xfId="9788"/>
    <cellStyle name="Input 9 2 3 2 17" xfId="9789"/>
    <cellStyle name="Input 9 2 3 2 17 2" xfId="9790"/>
    <cellStyle name="Input 9 2 3 2 18" xfId="9791"/>
    <cellStyle name="Input 9 2 3 2 18 2" xfId="9792"/>
    <cellStyle name="Input 9 2 3 2 19" xfId="9793"/>
    <cellStyle name="Input 9 2 3 2 2" xfId="9794"/>
    <cellStyle name="Input 9 2 3 2 2 2" xfId="9795"/>
    <cellStyle name="Input 9 2 3 2 3" xfId="9796"/>
    <cellStyle name="Input 9 2 3 2 3 2" xfId="9797"/>
    <cellStyle name="Input 9 2 3 2 4" xfId="9798"/>
    <cellStyle name="Input 9 2 3 2 4 2" xfId="9799"/>
    <cellStyle name="Input 9 2 3 2 5" xfId="9800"/>
    <cellStyle name="Input 9 2 3 2 5 2" xfId="9801"/>
    <cellStyle name="Input 9 2 3 2 6" xfId="9802"/>
    <cellStyle name="Input 9 2 3 2 6 2" xfId="9803"/>
    <cellStyle name="Input 9 2 3 2 7" xfId="9804"/>
    <cellStyle name="Input 9 2 3 2 7 2" xfId="9805"/>
    <cellStyle name="Input 9 2 3 2 8" xfId="9806"/>
    <cellStyle name="Input 9 2 3 2 8 2" xfId="9807"/>
    <cellStyle name="Input 9 2 3 2 9" xfId="9808"/>
    <cellStyle name="Input 9 2 3 2 9 2" xfId="9809"/>
    <cellStyle name="Input 9 2 3 20" xfId="9810"/>
    <cellStyle name="Input 9 2 3 3" xfId="9811"/>
    <cellStyle name="Input 9 2 3 3 10" xfId="9812"/>
    <cellStyle name="Input 9 2 3 3 10 2" xfId="9813"/>
    <cellStyle name="Input 9 2 3 3 11" xfId="9814"/>
    <cellStyle name="Input 9 2 3 3 11 2" xfId="9815"/>
    <cellStyle name="Input 9 2 3 3 12" xfId="9816"/>
    <cellStyle name="Input 9 2 3 3 12 2" xfId="9817"/>
    <cellStyle name="Input 9 2 3 3 13" xfId="9818"/>
    <cellStyle name="Input 9 2 3 3 13 2" xfId="9819"/>
    <cellStyle name="Input 9 2 3 3 14" xfId="9820"/>
    <cellStyle name="Input 9 2 3 3 14 2" xfId="9821"/>
    <cellStyle name="Input 9 2 3 3 15" xfId="9822"/>
    <cellStyle name="Input 9 2 3 3 15 2" xfId="9823"/>
    <cellStyle name="Input 9 2 3 3 16" xfId="9824"/>
    <cellStyle name="Input 9 2 3 3 16 2" xfId="9825"/>
    <cellStyle name="Input 9 2 3 3 17" xfId="9826"/>
    <cellStyle name="Input 9 2 3 3 17 2" xfId="9827"/>
    <cellStyle name="Input 9 2 3 3 18" xfId="9828"/>
    <cellStyle name="Input 9 2 3 3 18 2" xfId="9829"/>
    <cellStyle name="Input 9 2 3 3 19" xfId="9830"/>
    <cellStyle name="Input 9 2 3 3 2" xfId="9831"/>
    <cellStyle name="Input 9 2 3 3 2 2" xfId="9832"/>
    <cellStyle name="Input 9 2 3 3 3" xfId="9833"/>
    <cellStyle name="Input 9 2 3 3 3 2" xfId="9834"/>
    <cellStyle name="Input 9 2 3 3 4" xfId="9835"/>
    <cellStyle name="Input 9 2 3 3 4 2" xfId="9836"/>
    <cellStyle name="Input 9 2 3 3 5" xfId="9837"/>
    <cellStyle name="Input 9 2 3 3 5 2" xfId="9838"/>
    <cellStyle name="Input 9 2 3 3 6" xfId="9839"/>
    <cellStyle name="Input 9 2 3 3 6 2" xfId="9840"/>
    <cellStyle name="Input 9 2 3 3 7" xfId="9841"/>
    <cellStyle name="Input 9 2 3 3 7 2" xfId="9842"/>
    <cellStyle name="Input 9 2 3 3 8" xfId="9843"/>
    <cellStyle name="Input 9 2 3 3 8 2" xfId="9844"/>
    <cellStyle name="Input 9 2 3 3 9" xfId="9845"/>
    <cellStyle name="Input 9 2 3 3 9 2" xfId="9846"/>
    <cellStyle name="Input 9 2 3 4" xfId="9847"/>
    <cellStyle name="Input 9 2 3 4 10" xfId="9848"/>
    <cellStyle name="Input 9 2 3 4 10 2" xfId="9849"/>
    <cellStyle name="Input 9 2 3 4 11" xfId="9850"/>
    <cellStyle name="Input 9 2 3 4 11 2" xfId="9851"/>
    <cellStyle name="Input 9 2 3 4 12" xfId="9852"/>
    <cellStyle name="Input 9 2 3 4 12 2" xfId="9853"/>
    <cellStyle name="Input 9 2 3 4 13" xfId="9854"/>
    <cellStyle name="Input 9 2 3 4 13 2" xfId="9855"/>
    <cellStyle name="Input 9 2 3 4 14" xfId="9856"/>
    <cellStyle name="Input 9 2 3 4 14 2" xfId="9857"/>
    <cellStyle name="Input 9 2 3 4 15" xfId="9858"/>
    <cellStyle name="Input 9 2 3 4 15 2" xfId="9859"/>
    <cellStyle name="Input 9 2 3 4 16" xfId="9860"/>
    <cellStyle name="Input 9 2 3 4 2" xfId="9861"/>
    <cellStyle name="Input 9 2 3 4 2 2" xfId="9862"/>
    <cellStyle name="Input 9 2 3 4 3" xfId="9863"/>
    <cellStyle name="Input 9 2 3 4 3 2" xfId="9864"/>
    <cellStyle name="Input 9 2 3 4 4" xfId="9865"/>
    <cellStyle name="Input 9 2 3 4 4 2" xfId="9866"/>
    <cellStyle name="Input 9 2 3 4 5" xfId="9867"/>
    <cellStyle name="Input 9 2 3 4 5 2" xfId="9868"/>
    <cellStyle name="Input 9 2 3 4 6" xfId="9869"/>
    <cellStyle name="Input 9 2 3 4 6 2" xfId="9870"/>
    <cellStyle name="Input 9 2 3 4 7" xfId="9871"/>
    <cellStyle name="Input 9 2 3 4 7 2" xfId="9872"/>
    <cellStyle name="Input 9 2 3 4 8" xfId="9873"/>
    <cellStyle name="Input 9 2 3 4 8 2" xfId="9874"/>
    <cellStyle name="Input 9 2 3 4 9" xfId="9875"/>
    <cellStyle name="Input 9 2 3 4 9 2" xfId="9876"/>
    <cellStyle name="Input 9 2 3 5" xfId="9877"/>
    <cellStyle name="Input 9 2 3 5 10" xfId="9878"/>
    <cellStyle name="Input 9 2 3 5 10 2" xfId="9879"/>
    <cellStyle name="Input 9 2 3 5 11" xfId="9880"/>
    <cellStyle name="Input 9 2 3 5 11 2" xfId="9881"/>
    <cellStyle name="Input 9 2 3 5 12" xfId="9882"/>
    <cellStyle name="Input 9 2 3 5 12 2" xfId="9883"/>
    <cellStyle name="Input 9 2 3 5 13" xfId="9884"/>
    <cellStyle name="Input 9 2 3 5 13 2" xfId="9885"/>
    <cellStyle name="Input 9 2 3 5 14" xfId="9886"/>
    <cellStyle name="Input 9 2 3 5 14 2" xfId="9887"/>
    <cellStyle name="Input 9 2 3 5 15" xfId="9888"/>
    <cellStyle name="Input 9 2 3 5 15 2" xfId="9889"/>
    <cellStyle name="Input 9 2 3 5 16" xfId="9890"/>
    <cellStyle name="Input 9 2 3 5 2" xfId="9891"/>
    <cellStyle name="Input 9 2 3 5 2 2" xfId="9892"/>
    <cellStyle name="Input 9 2 3 5 3" xfId="9893"/>
    <cellStyle name="Input 9 2 3 5 3 2" xfId="9894"/>
    <cellStyle name="Input 9 2 3 5 4" xfId="9895"/>
    <cellStyle name="Input 9 2 3 5 4 2" xfId="9896"/>
    <cellStyle name="Input 9 2 3 5 5" xfId="9897"/>
    <cellStyle name="Input 9 2 3 5 5 2" xfId="9898"/>
    <cellStyle name="Input 9 2 3 5 6" xfId="9899"/>
    <cellStyle name="Input 9 2 3 5 6 2" xfId="9900"/>
    <cellStyle name="Input 9 2 3 5 7" xfId="9901"/>
    <cellStyle name="Input 9 2 3 5 7 2" xfId="9902"/>
    <cellStyle name="Input 9 2 3 5 8" xfId="9903"/>
    <cellStyle name="Input 9 2 3 5 8 2" xfId="9904"/>
    <cellStyle name="Input 9 2 3 5 9" xfId="9905"/>
    <cellStyle name="Input 9 2 3 5 9 2" xfId="9906"/>
    <cellStyle name="Input 9 2 3 6" xfId="9907"/>
    <cellStyle name="Input 9 2 3 6 10" xfId="9908"/>
    <cellStyle name="Input 9 2 3 6 10 2" xfId="9909"/>
    <cellStyle name="Input 9 2 3 6 11" xfId="9910"/>
    <cellStyle name="Input 9 2 3 6 11 2" xfId="9911"/>
    <cellStyle name="Input 9 2 3 6 12" xfId="9912"/>
    <cellStyle name="Input 9 2 3 6 12 2" xfId="9913"/>
    <cellStyle name="Input 9 2 3 6 13" xfId="9914"/>
    <cellStyle name="Input 9 2 3 6 13 2" xfId="9915"/>
    <cellStyle name="Input 9 2 3 6 14" xfId="9916"/>
    <cellStyle name="Input 9 2 3 6 14 2" xfId="9917"/>
    <cellStyle name="Input 9 2 3 6 15" xfId="9918"/>
    <cellStyle name="Input 9 2 3 6 2" xfId="9919"/>
    <cellStyle name="Input 9 2 3 6 2 2" xfId="9920"/>
    <cellStyle name="Input 9 2 3 6 3" xfId="9921"/>
    <cellStyle name="Input 9 2 3 6 3 2" xfId="9922"/>
    <cellStyle name="Input 9 2 3 6 4" xfId="9923"/>
    <cellStyle name="Input 9 2 3 6 4 2" xfId="9924"/>
    <cellStyle name="Input 9 2 3 6 5" xfId="9925"/>
    <cellStyle name="Input 9 2 3 6 5 2" xfId="9926"/>
    <cellStyle name="Input 9 2 3 6 6" xfId="9927"/>
    <cellStyle name="Input 9 2 3 6 6 2" xfId="9928"/>
    <cellStyle name="Input 9 2 3 6 7" xfId="9929"/>
    <cellStyle name="Input 9 2 3 6 7 2" xfId="9930"/>
    <cellStyle name="Input 9 2 3 6 8" xfId="9931"/>
    <cellStyle name="Input 9 2 3 6 8 2" xfId="9932"/>
    <cellStyle name="Input 9 2 3 6 9" xfId="9933"/>
    <cellStyle name="Input 9 2 3 6 9 2" xfId="9934"/>
    <cellStyle name="Input 9 2 3 7" xfId="9935"/>
    <cellStyle name="Input 9 2 3 7 2" xfId="9936"/>
    <cellStyle name="Input 9 2 3 8" xfId="9937"/>
    <cellStyle name="Input 9 2 3 8 2" xfId="9938"/>
    <cellStyle name="Input 9 2 3 9" xfId="9939"/>
    <cellStyle name="Input 9 2 3 9 2" xfId="9940"/>
    <cellStyle name="Input 9 2 4" xfId="9941"/>
    <cellStyle name="Input 9 2 4 10" xfId="9942"/>
    <cellStyle name="Input 9 2 4 10 2" xfId="9943"/>
    <cellStyle name="Input 9 2 4 11" xfId="9944"/>
    <cellStyle name="Input 9 2 4 11 2" xfId="9945"/>
    <cellStyle name="Input 9 2 4 12" xfId="9946"/>
    <cellStyle name="Input 9 2 4 12 2" xfId="9947"/>
    <cellStyle name="Input 9 2 4 13" xfId="9948"/>
    <cellStyle name="Input 9 2 4 13 2" xfId="9949"/>
    <cellStyle name="Input 9 2 4 14" xfId="9950"/>
    <cellStyle name="Input 9 2 4 14 2" xfId="9951"/>
    <cellStyle name="Input 9 2 4 15" xfId="9952"/>
    <cellStyle name="Input 9 2 4 15 2" xfId="9953"/>
    <cellStyle name="Input 9 2 4 16" xfId="9954"/>
    <cellStyle name="Input 9 2 4 16 2" xfId="9955"/>
    <cellStyle name="Input 9 2 4 17" xfId="9956"/>
    <cellStyle name="Input 9 2 4 17 2" xfId="9957"/>
    <cellStyle name="Input 9 2 4 18" xfId="9958"/>
    <cellStyle name="Input 9 2 4 18 2" xfId="9959"/>
    <cellStyle name="Input 9 2 4 19" xfId="9960"/>
    <cellStyle name="Input 9 2 4 19 2" xfId="9961"/>
    <cellStyle name="Input 9 2 4 2" xfId="9962"/>
    <cellStyle name="Input 9 2 4 2 10" xfId="9963"/>
    <cellStyle name="Input 9 2 4 2 10 2" xfId="9964"/>
    <cellStyle name="Input 9 2 4 2 11" xfId="9965"/>
    <cellStyle name="Input 9 2 4 2 11 2" xfId="9966"/>
    <cellStyle name="Input 9 2 4 2 12" xfId="9967"/>
    <cellStyle name="Input 9 2 4 2 12 2" xfId="9968"/>
    <cellStyle name="Input 9 2 4 2 13" xfId="9969"/>
    <cellStyle name="Input 9 2 4 2 13 2" xfId="9970"/>
    <cellStyle name="Input 9 2 4 2 14" xfId="9971"/>
    <cellStyle name="Input 9 2 4 2 14 2" xfId="9972"/>
    <cellStyle name="Input 9 2 4 2 15" xfId="9973"/>
    <cellStyle name="Input 9 2 4 2 15 2" xfId="9974"/>
    <cellStyle name="Input 9 2 4 2 16" xfId="9975"/>
    <cellStyle name="Input 9 2 4 2 16 2" xfId="9976"/>
    <cellStyle name="Input 9 2 4 2 17" xfId="9977"/>
    <cellStyle name="Input 9 2 4 2 17 2" xfId="9978"/>
    <cellStyle name="Input 9 2 4 2 18" xfId="9979"/>
    <cellStyle name="Input 9 2 4 2 18 2" xfId="9980"/>
    <cellStyle name="Input 9 2 4 2 19" xfId="9981"/>
    <cellStyle name="Input 9 2 4 2 2" xfId="9982"/>
    <cellStyle name="Input 9 2 4 2 2 2" xfId="9983"/>
    <cellStyle name="Input 9 2 4 2 3" xfId="9984"/>
    <cellStyle name="Input 9 2 4 2 3 2" xfId="9985"/>
    <cellStyle name="Input 9 2 4 2 4" xfId="9986"/>
    <cellStyle name="Input 9 2 4 2 4 2" xfId="9987"/>
    <cellStyle name="Input 9 2 4 2 5" xfId="9988"/>
    <cellStyle name="Input 9 2 4 2 5 2" xfId="9989"/>
    <cellStyle name="Input 9 2 4 2 6" xfId="9990"/>
    <cellStyle name="Input 9 2 4 2 6 2" xfId="9991"/>
    <cellStyle name="Input 9 2 4 2 7" xfId="9992"/>
    <cellStyle name="Input 9 2 4 2 7 2" xfId="9993"/>
    <cellStyle name="Input 9 2 4 2 8" xfId="9994"/>
    <cellStyle name="Input 9 2 4 2 8 2" xfId="9995"/>
    <cellStyle name="Input 9 2 4 2 9" xfId="9996"/>
    <cellStyle name="Input 9 2 4 2 9 2" xfId="9997"/>
    <cellStyle name="Input 9 2 4 20" xfId="9998"/>
    <cellStyle name="Input 9 2 4 3" xfId="9999"/>
    <cellStyle name="Input 9 2 4 3 10" xfId="10000"/>
    <cellStyle name="Input 9 2 4 3 10 2" xfId="10001"/>
    <cellStyle name="Input 9 2 4 3 11" xfId="10002"/>
    <cellStyle name="Input 9 2 4 3 11 2" xfId="10003"/>
    <cellStyle name="Input 9 2 4 3 12" xfId="10004"/>
    <cellStyle name="Input 9 2 4 3 12 2" xfId="10005"/>
    <cellStyle name="Input 9 2 4 3 13" xfId="10006"/>
    <cellStyle name="Input 9 2 4 3 13 2" xfId="10007"/>
    <cellStyle name="Input 9 2 4 3 14" xfId="10008"/>
    <cellStyle name="Input 9 2 4 3 14 2" xfId="10009"/>
    <cellStyle name="Input 9 2 4 3 15" xfId="10010"/>
    <cellStyle name="Input 9 2 4 3 15 2" xfId="10011"/>
    <cellStyle name="Input 9 2 4 3 16" xfId="10012"/>
    <cellStyle name="Input 9 2 4 3 16 2" xfId="10013"/>
    <cellStyle name="Input 9 2 4 3 17" xfId="10014"/>
    <cellStyle name="Input 9 2 4 3 17 2" xfId="10015"/>
    <cellStyle name="Input 9 2 4 3 18" xfId="10016"/>
    <cellStyle name="Input 9 2 4 3 2" xfId="10017"/>
    <cellStyle name="Input 9 2 4 3 2 2" xfId="10018"/>
    <cellStyle name="Input 9 2 4 3 3" xfId="10019"/>
    <cellStyle name="Input 9 2 4 3 3 2" xfId="10020"/>
    <cellStyle name="Input 9 2 4 3 4" xfId="10021"/>
    <cellStyle name="Input 9 2 4 3 4 2" xfId="10022"/>
    <cellStyle name="Input 9 2 4 3 5" xfId="10023"/>
    <cellStyle name="Input 9 2 4 3 5 2" xfId="10024"/>
    <cellStyle name="Input 9 2 4 3 6" xfId="10025"/>
    <cellStyle name="Input 9 2 4 3 6 2" xfId="10026"/>
    <cellStyle name="Input 9 2 4 3 7" xfId="10027"/>
    <cellStyle name="Input 9 2 4 3 7 2" xfId="10028"/>
    <cellStyle name="Input 9 2 4 3 8" xfId="10029"/>
    <cellStyle name="Input 9 2 4 3 8 2" xfId="10030"/>
    <cellStyle name="Input 9 2 4 3 9" xfId="10031"/>
    <cellStyle name="Input 9 2 4 3 9 2" xfId="10032"/>
    <cellStyle name="Input 9 2 4 4" xfId="10033"/>
    <cellStyle name="Input 9 2 4 4 10" xfId="10034"/>
    <cellStyle name="Input 9 2 4 4 10 2" xfId="10035"/>
    <cellStyle name="Input 9 2 4 4 11" xfId="10036"/>
    <cellStyle name="Input 9 2 4 4 11 2" xfId="10037"/>
    <cellStyle name="Input 9 2 4 4 12" xfId="10038"/>
    <cellStyle name="Input 9 2 4 4 12 2" xfId="10039"/>
    <cellStyle name="Input 9 2 4 4 13" xfId="10040"/>
    <cellStyle name="Input 9 2 4 4 13 2" xfId="10041"/>
    <cellStyle name="Input 9 2 4 4 14" xfId="10042"/>
    <cellStyle name="Input 9 2 4 4 14 2" xfId="10043"/>
    <cellStyle name="Input 9 2 4 4 15" xfId="10044"/>
    <cellStyle name="Input 9 2 4 4 15 2" xfId="10045"/>
    <cellStyle name="Input 9 2 4 4 16" xfId="10046"/>
    <cellStyle name="Input 9 2 4 4 2" xfId="10047"/>
    <cellStyle name="Input 9 2 4 4 2 2" xfId="10048"/>
    <cellStyle name="Input 9 2 4 4 3" xfId="10049"/>
    <cellStyle name="Input 9 2 4 4 3 2" xfId="10050"/>
    <cellStyle name="Input 9 2 4 4 4" xfId="10051"/>
    <cellStyle name="Input 9 2 4 4 4 2" xfId="10052"/>
    <cellStyle name="Input 9 2 4 4 5" xfId="10053"/>
    <cellStyle name="Input 9 2 4 4 5 2" xfId="10054"/>
    <cellStyle name="Input 9 2 4 4 6" xfId="10055"/>
    <cellStyle name="Input 9 2 4 4 6 2" xfId="10056"/>
    <cellStyle name="Input 9 2 4 4 7" xfId="10057"/>
    <cellStyle name="Input 9 2 4 4 7 2" xfId="10058"/>
    <cellStyle name="Input 9 2 4 4 8" xfId="10059"/>
    <cellStyle name="Input 9 2 4 4 8 2" xfId="10060"/>
    <cellStyle name="Input 9 2 4 4 9" xfId="10061"/>
    <cellStyle name="Input 9 2 4 4 9 2" xfId="10062"/>
    <cellStyle name="Input 9 2 4 5" xfId="10063"/>
    <cellStyle name="Input 9 2 4 5 10" xfId="10064"/>
    <cellStyle name="Input 9 2 4 5 10 2" xfId="10065"/>
    <cellStyle name="Input 9 2 4 5 11" xfId="10066"/>
    <cellStyle name="Input 9 2 4 5 11 2" xfId="10067"/>
    <cellStyle name="Input 9 2 4 5 12" xfId="10068"/>
    <cellStyle name="Input 9 2 4 5 12 2" xfId="10069"/>
    <cellStyle name="Input 9 2 4 5 13" xfId="10070"/>
    <cellStyle name="Input 9 2 4 5 13 2" xfId="10071"/>
    <cellStyle name="Input 9 2 4 5 14" xfId="10072"/>
    <cellStyle name="Input 9 2 4 5 14 2" xfId="10073"/>
    <cellStyle name="Input 9 2 4 5 15" xfId="10074"/>
    <cellStyle name="Input 9 2 4 5 15 2" xfId="10075"/>
    <cellStyle name="Input 9 2 4 5 16" xfId="10076"/>
    <cellStyle name="Input 9 2 4 5 2" xfId="10077"/>
    <cellStyle name="Input 9 2 4 5 2 2" xfId="10078"/>
    <cellStyle name="Input 9 2 4 5 3" xfId="10079"/>
    <cellStyle name="Input 9 2 4 5 3 2" xfId="10080"/>
    <cellStyle name="Input 9 2 4 5 4" xfId="10081"/>
    <cellStyle name="Input 9 2 4 5 4 2" xfId="10082"/>
    <cellStyle name="Input 9 2 4 5 5" xfId="10083"/>
    <cellStyle name="Input 9 2 4 5 5 2" xfId="10084"/>
    <cellStyle name="Input 9 2 4 5 6" xfId="10085"/>
    <cellStyle name="Input 9 2 4 5 6 2" xfId="10086"/>
    <cellStyle name="Input 9 2 4 5 7" xfId="10087"/>
    <cellStyle name="Input 9 2 4 5 7 2" xfId="10088"/>
    <cellStyle name="Input 9 2 4 5 8" xfId="10089"/>
    <cellStyle name="Input 9 2 4 5 8 2" xfId="10090"/>
    <cellStyle name="Input 9 2 4 5 9" xfId="10091"/>
    <cellStyle name="Input 9 2 4 5 9 2" xfId="10092"/>
    <cellStyle name="Input 9 2 4 6" xfId="10093"/>
    <cellStyle name="Input 9 2 4 6 10" xfId="10094"/>
    <cellStyle name="Input 9 2 4 6 10 2" xfId="10095"/>
    <cellStyle name="Input 9 2 4 6 11" xfId="10096"/>
    <cellStyle name="Input 9 2 4 6 11 2" xfId="10097"/>
    <cellStyle name="Input 9 2 4 6 12" xfId="10098"/>
    <cellStyle name="Input 9 2 4 6 12 2" xfId="10099"/>
    <cellStyle name="Input 9 2 4 6 13" xfId="10100"/>
    <cellStyle name="Input 9 2 4 6 13 2" xfId="10101"/>
    <cellStyle name="Input 9 2 4 6 14" xfId="10102"/>
    <cellStyle name="Input 9 2 4 6 14 2" xfId="10103"/>
    <cellStyle name="Input 9 2 4 6 15" xfId="10104"/>
    <cellStyle name="Input 9 2 4 6 2" xfId="10105"/>
    <cellStyle name="Input 9 2 4 6 2 2" xfId="10106"/>
    <cellStyle name="Input 9 2 4 6 3" xfId="10107"/>
    <cellStyle name="Input 9 2 4 6 3 2" xfId="10108"/>
    <cellStyle name="Input 9 2 4 6 4" xfId="10109"/>
    <cellStyle name="Input 9 2 4 6 4 2" xfId="10110"/>
    <cellStyle name="Input 9 2 4 6 5" xfId="10111"/>
    <cellStyle name="Input 9 2 4 6 5 2" xfId="10112"/>
    <cellStyle name="Input 9 2 4 6 6" xfId="10113"/>
    <cellStyle name="Input 9 2 4 6 6 2" xfId="10114"/>
    <cellStyle name="Input 9 2 4 6 7" xfId="10115"/>
    <cellStyle name="Input 9 2 4 6 7 2" xfId="10116"/>
    <cellStyle name="Input 9 2 4 6 8" xfId="10117"/>
    <cellStyle name="Input 9 2 4 6 8 2" xfId="10118"/>
    <cellStyle name="Input 9 2 4 6 9" xfId="10119"/>
    <cellStyle name="Input 9 2 4 6 9 2" xfId="10120"/>
    <cellStyle name="Input 9 2 4 7" xfId="10121"/>
    <cellStyle name="Input 9 2 4 7 2" xfId="10122"/>
    <cellStyle name="Input 9 2 4 8" xfId="10123"/>
    <cellStyle name="Input 9 2 4 8 2" xfId="10124"/>
    <cellStyle name="Input 9 2 4 9" xfId="10125"/>
    <cellStyle name="Input 9 2 4 9 2" xfId="10126"/>
    <cellStyle name="Input 9 2 5" xfId="10127"/>
    <cellStyle name="Input 9 2 5 10" xfId="10128"/>
    <cellStyle name="Input 9 2 5 10 2" xfId="10129"/>
    <cellStyle name="Input 9 2 5 11" xfId="10130"/>
    <cellStyle name="Input 9 2 5 11 2" xfId="10131"/>
    <cellStyle name="Input 9 2 5 12" xfId="10132"/>
    <cellStyle name="Input 9 2 5 12 2" xfId="10133"/>
    <cellStyle name="Input 9 2 5 13" xfId="10134"/>
    <cellStyle name="Input 9 2 5 13 2" xfId="10135"/>
    <cellStyle name="Input 9 2 5 14" xfId="10136"/>
    <cellStyle name="Input 9 2 5 14 2" xfId="10137"/>
    <cellStyle name="Input 9 2 5 15" xfId="10138"/>
    <cellStyle name="Input 9 2 5 15 2" xfId="10139"/>
    <cellStyle name="Input 9 2 5 16" xfId="10140"/>
    <cellStyle name="Input 9 2 5 16 2" xfId="10141"/>
    <cellStyle name="Input 9 2 5 17" xfId="10142"/>
    <cellStyle name="Input 9 2 5 17 2" xfId="10143"/>
    <cellStyle name="Input 9 2 5 18" xfId="10144"/>
    <cellStyle name="Input 9 2 5 18 2" xfId="10145"/>
    <cellStyle name="Input 9 2 5 19" xfId="10146"/>
    <cellStyle name="Input 9 2 5 2" xfId="10147"/>
    <cellStyle name="Input 9 2 5 2 10" xfId="10148"/>
    <cellStyle name="Input 9 2 5 2 10 2" xfId="10149"/>
    <cellStyle name="Input 9 2 5 2 11" xfId="10150"/>
    <cellStyle name="Input 9 2 5 2 11 2" xfId="10151"/>
    <cellStyle name="Input 9 2 5 2 12" xfId="10152"/>
    <cellStyle name="Input 9 2 5 2 12 2" xfId="10153"/>
    <cellStyle name="Input 9 2 5 2 13" xfId="10154"/>
    <cellStyle name="Input 9 2 5 2 13 2" xfId="10155"/>
    <cellStyle name="Input 9 2 5 2 14" xfId="10156"/>
    <cellStyle name="Input 9 2 5 2 14 2" xfId="10157"/>
    <cellStyle name="Input 9 2 5 2 15" xfId="10158"/>
    <cellStyle name="Input 9 2 5 2 15 2" xfId="10159"/>
    <cellStyle name="Input 9 2 5 2 16" xfId="10160"/>
    <cellStyle name="Input 9 2 5 2 16 2" xfId="10161"/>
    <cellStyle name="Input 9 2 5 2 17" xfId="10162"/>
    <cellStyle name="Input 9 2 5 2 17 2" xfId="10163"/>
    <cellStyle name="Input 9 2 5 2 18" xfId="10164"/>
    <cellStyle name="Input 9 2 5 2 2" xfId="10165"/>
    <cellStyle name="Input 9 2 5 2 2 2" xfId="10166"/>
    <cellStyle name="Input 9 2 5 2 3" xfId="10167"/>
    <cellStyle name="Input 9 2 5 2 3 2" xfId="10168"/>
    <cellStyle name="Input 9 2 5 2 4" xfId="10169"/>
    <cellStyle name="Input 9 2 5 2 4 2" xfId="10170"/>
    <cellStyle name="Input 9 2 5 2 5" xfId="10171"/>
    <cellStyle name="Input 9 2 5 2 5 2" xfId="10172"/>
    <cellStyle name="Input 9 2 5 2 6" xfId="10173"/>
    <cellStyle name="Input 9 2 5 2 6 2" xfId="10174"/>
    <cellStyle name="Input 9 2 5 2 7" xfId="10175"/>
    <cellStyle name="Input 9 2 5 2 7 2" xfId="10176"/>
    <cellStyle name="Input 9 2 5 2 8" xfId="10177"/>
    <cellStyle name="Input 9 2 5 2 8 2" xfId="10178"/>
    <cellStyle name="Input 9 2 5 2 9" xfId="10179"/>
    <cellStyle name="Input 9 2 5 2 9 2" xfId="10180"/>
    <cellStyle name="Input 9 2 5 3" xfId="10181"/>
    <cellStyle name="Input 9 2 5 3 10" xfId="10182"/>
    <cellStyle name="Input 9 2 5 3 10 2" xfId="10183"/>
    <cellStyle name="Input 9 2 5 3 11" xfId="10184"/>
    <cellStyle name="Input 9 2 5 3 11 2" xfId="10185"/>
    <cellStyle name="Input 9 2 5 3 12" xfId="10186"/>
    <cellStyle name="Input 9 2 5 3 12 2" xfId="10187"/>
    <cellStyle name="Input 9 2 5 3 13" xfId="10188"/>
    <cellStyle name="Input 9 2 5 3 13 2" xfId="10189"/>
    <cellStyle name="Input 9 2 5 3 14" xfId="10190"/>
    <cellStyle name="Input 9 2 5 3 14 2" xfId="10191"/>
    <cellStyle name="Input 9 2 5 3 15" xfId="10192"/>
    <cellStyle name="Input 9 2 5 3 15 2" xfId="10193"/>
    <cellStyle name="Input 9 2 5 3 16" xfId="10194"/>
    <cellStyle name="Input 9 2 5 3 2" xfId="10195"/>
    <cellStyle name="Input 9 2 5 3 2 2" xfId="10196"/>
    <cellStyle name="Input 9 2 5 3 3" xfId="10197"/>
    <cellStyle name="Input 9 2 5 3 3 2" xfId="10198"/>
    <cellStyle name="Input 9 2 5 3 4" xfId="10199"/>
    <cellStyle name="Input 9 2 5 3 4 2" xfId="10200"/>
    <cellStyle name="Input 9 2 5 3 5" xfId="10201"/>
    <cellStyle name="Input 9 2 5 3 5 2" xfId="10202"/>
    <cellStyle name="Input 9 2 5 3 6" xfId="10203"/>
    <cellStyle name="Input 9 2 5 3 6 2" xfId="10204"/>
    <cellStyle name="Input 9 2 5 3 7" xfId="10205"/>
    <cellStyle name="Input 9 2 5 3 7 2" xfId="10206"/>
    <cellStyle name="Input 9 2 5 3 8" xfId="10207"/>
    <cellStyle name="Input 9 2 5 3 8 2" xfId="10208"/>
    <cellStyle name="Input 9 2 5 3 9" xfId="10209"/>
    <cellStyle name="Input 9 2 5 3 9 2" xfId="10210"/>
    <cellStyle name="Input 9 2 5 4" xfId="10211"/>
    <cellStyle name="Input 9 2 5 4 10" xfId="10212"/>
    <cellStyle name="Input 9 2 5 4 10 2" xfId="10213"/>
    <cellStyle name="Input 9 2 5 4 11" xfId="10214"/>
    <cellStyle name="Input 9 2 5 4 11 2" xfId="10215"/>
    <cellStyle name="Input 9 2 5 4 12" xfId="10216"/>
    <cellStyle name="Input 9 2 5 4 12 2" xfId="10217"/>
    <cellStyle name="Input 9 2 5 4 13" xfId="10218"/>
    <cellStyle name="Input 9 2 5 4 13 2" xfId="10219"/>
    <cellStyle name="Input 9 2 5 4 14" xfId="10220"/>
    <cellStyle name="Input 9 2 5 4 14 2" xfId="10221"/>
    <cellStyle name="Input 9 2 5 4 15" xfId="10222"/>
    <cellStyle name="Input 9 2 5 4 15 2" xfId="10223"/>
    <cellStyle name="Input 9 2 5 4 16" xfId="10224"/>
    <cellStyle name="Input 9 2 5 4 2" xfId="10225"/>
    <cellStyle name="Input 9 2 5 4 2 2" xfId="10226"/>
    <cellStyle name="Input 9 2 5 4 3" xfId="10227"/>
    <cellStyle name="Input 9 2 5 4 3 2" xfId="10228"/>
    <cellStyle name="Input 9 2 5 4 4" xfId="10229"/>
    <cellStyle name="Input 9 2 5 4 4 2" xfId="10230"/>
    <cellStyle name="Input 9 2 5 4 5" xfId="10231"/>
    <cellStyle name="Input 9 2 5 4 5 2" xfId="10232"/>
    <cellStyle name="Input 9 2 5 4 6" xfId="10233"/>
    <cellStyle name="Input 9 2 5 4 6 2" xfId="10234"/>
    <cellStyle name="Input 9 2 5 4 7" xfId="10235"/>
    <cellStyle name="Input 9 2 5 4 7 2" xfId="10236"/>
    <cellStyle name="Input 9 2 5 4 8" xfId="10237"/>
    <cellStyle name="Input 9 2 5 4 8 2" xfId="10238"/>
    <cellStyle name="Input 9 2 5 4 9" xfId="10239"/>
    <cellStyle name="Input 9 2 5 4 9 2" xfId="10240"/>
    <cellStyle name="Input 9 2 5 5" xfId="10241"/>
    <cellStyle name="Input 9 2 5 5 10" xfId="10242"/>
    <cellStyle name="Input 9 2 5 5 10 2" xfId="10243"/>
    <cellStyle name="Input 9 2 5 5 11" xfId="10244"/>
    <cellStyle name="Input 9 2 5 5 11 2" xfId="10245"/>
    <cellStyle name="Input 9 2 5 5 12" xfId="10246"/>
    <cellStyle name="Input 9 2 5 5 12 2" xfId="10247"/>
    <cellStyle name="Input 9 2 5 5 13" xfId="10248"/>
    <cellStyle name="Input 9 2 5 5 13 2" xfId="10249"/>
    <cellStyle name="Input 9 2 5 5 14" xfId="10250"/>
    <cellStyle name="Input 9 2 5 5 14 2" xfId="10251"/>
    <cellStyle name="Input 9 2 5 5 15" xfId="10252"/>
    <cellStyle name="Input 9 2 5 5 2" xfId="10253"/>
    <cellStyle name="Input 9 2 5 5 2 2" xfId="10254"/>
    <cellStyle name="Input 9 2 5 5 3" xfId="10255"/>
    <cellStyle name="Input 9 2 5 5 3 2" xfId="10256"/>
    <cellStyle name="Input 9 2 5 5 4" xfId="10257"/>
    <cellStyle name="Input 9 2 5 5 4 2" xfId="10258"/>
    <cellStyle name="Input 9 2 5 5 5" xfId="10259"/>
    <cellStyle name="Input 9 2 5 5 5 2" xfId="10260"/>
    <cellStyle name="Input 9 2 5 5 6" xfId="10261"/>
    <cellStyle name="Input 9 2 5 5 6 2" xfId="10262"/>
    <cellStyle name="Input 9 2 5 5 7" xfId="10263"/>
    <cellStyle name="Input 9 2 5 5 7 2" xfId="10264"/>
    <cellStyle name="Input 9 2 5 5 8" xfId="10265"/>
    <cellStyle name="Input 9 2 5 5 8 2" xfId="10266"/>
    <cellStyle name="Input 9 2 5 5 9" xfId="10267"/>
    <cellStyle name="Input 9 2 5 5 9 2" xfId="10268"/>
    <cellStyle name="Input 9 2 5 6" xfId="10269"/>
    <cellStyle name="Input 9 2 5 6 2" xfId="10270"/>
    <cellStyle name="Input 9 2 5 7" xfId="10271"/>
    <cellStyle name="Input 9 2 5 7 2" xfId="10272"/>
    <cellStyle name="Input 9 2 5 8" xfId="10273"/>
    <cellStyle name="Input 9 2 5 8 2" xfId="10274"/>
    <cellStyle name="Input 9 2 5 9" xfId="10275"/>
    <cellStyle name="Input 9 2 5 9 2" xfId="10276"/>
    <cellStyle name="Input 9 2 6" xfId="10277"/>
    <cellStyle name="Input 9 2 6 10" xfId="10278"/>
    <cellStyle name="Input 9 2 6 10 2" xfId="10279"/>
    <cellStyle name="Input 9 2 6 11" xfId="10280"/>
    <cellStyle name="Input 9 2 6 11 2" xfId="10281"/>
    <cellStyle name="Input 9 2 6 12" xfId="10282"/>
    <cellStyle name="Input 9 2 6 12 2" xfId="10283"/>
    <cellStyle name="Input 9 2 6 13" xfId="10284"/>
    <cellStyle name="Input 9 2 6 13 2" xfId="10285"/>
    <cellStyle name="Input 9 2 6 14" xfId="10286"/>
    <cellStyle name="Input 9 2 6 14 2" xfId="10287"/>
    <cellStyle name="Input 9 2 6 15" xfId="10288"/>
    <cellStyle name="Input 9 2 6 15 2" xfId="10289"/>
    <cellStyle name="Input 9 2 6 16" xfId="10290"/>
    <cellStyle name="Input 9 2 6 16 2" xfId="10291"/>
    <cellStyle name="Input 9 2 6 17" xfId="10292"/>
    <cellStyle name="Input 9 2 6 17 2" xfId="10293"/>
    <cellStyle name="Input 9 2 6 18" xfId="10294"/>
    <cellStyle name="Input 9 2 6 18 2" xfId="10295"/>
    <cellStyle name="Input 9 2 6 19" xfId="10296"/>
    <cellStyle name="Input 9 2 6 2" xfId="10297"/>
    <cellStyle name="Input 9 2 6 2 10" xfId="10298"/>
    <cellStyle name="Input 9 2 6 2 10 2" xfId="10299"/>
    <cellStyle name="Input 9 2 6 2 11" xfId="10300"/>
    <cellStyle name="Input 9 2 6 2 11 2" xfId="10301"/>
    <cellStyle name="Input 9 2 6 2 12" xfId="10302"/>
    <cellStyle name="Input 9 2 6 2 12 2" xfId="10303"/>
    <cellStyle name="Input 9 2 6 2 13" xfId="10304"/>
    <cellStyle name="Input 9 2 6 2 13 2" xfId="10305"/>
    <cellStyle name="Input 9 2 6 2 14" xfId="10306"/>
    <cellStyle name="Input 9 2 6 2 14 2" xfId="10307"/>
    <cellStyle name="Input 9 2 6 2 15" xfId="10308"/>
    <cellStyle name="Input 9 2 6 2 15 2" xfId="10309"/>
    <cellStyle name="Input 9 2 6 2 16" xfId="10310"/>
    <cellStyle name="Input 9 2 6 2 16 2" xfId="10311"/>
    <cellStyle name="Input 9 2 6 2 17" xfId="10312"/>
    <cellStyle name="Input 9 2 6 2 17 2" xfId="10313"/>
    <cellStyle name="Input 9 2 6 2 18" xfId="10314"/>
    <cellStyle name="Input 9 2 6 2 2" xfId="10315"/>
    <cellStyle name="Input 9 2 6 2 2 2" xfId="10316"/>
    <cellStyle name="Input 9 2 6 2 3" xfId="10317"/>
    <cellStyle name="Input 9 2 6 2 3 2" xfId="10318"/>
    <cellStyle name="Input 9 2 6 2 4" xfId="10319"/>
    <cellStyle name="Input 9 2 6 2 4 2" xfId="10320"/>
    <cellStyle name="Input 9 2 6 2 5" xfId="10321"/>
    <cellStyle name="Input 9 2 6 2 5 2" xfId="10322"/>
    <cellStyle name="Input 9 2 6 2 6" xfId="10323"/>
    <cellStyle name="Input 9 2 6 2 6 2" xfId="10324"/>
    <cellStyle name="Input 9 2 6 2 7" xfId="10325"/>
    <cellStyle name="Input 9 2 6 2 7 2" xfId="10326"/>
    <cellStyle name="Input 9 2 6 2 8" xfId="10327"/>
    <cellStyle name="Input 9 2 6 2 8 2" xfId="10328"/>
    <cellStyle name="Input 9 2 6 2 9" xfId="10329"/>
    <cellStyle name="Input 9 2 6 2 9 2" xfId="10330"/>
    <cellStyle name="Input 9 2 6 3" xfId="10331"/>
    <cellStyle name="Input 9 2 6 3 10" xfId="10332"/>
    <cellStyle name="Input 9 2 6 3 10 2" xfId="10333"/>
    <cellStyle name="Input 9 2 6 3 11" xfId="10334"/>
    <cellStyle name="Input 9 2 6 3 11 2" xfId="10335"/>
    <cellStyle name="Input 9 2 6 3 12" xfId="10336"/>
    <cellStyle name="Input 9 2 6 3 12 2" xfId="10337"/>
    <cellStyle name="Input 9 2 6 3 13" xfId="10338"/>
    <cellStyle name="Input 9 2 6 3 13 2" xfId="10339"/>
    <cellStyle name="Input 9 2 6 3 14" xfId="10340"/>
    <cellStyle name="Input 9 2 6 3 14 2" xfId="10341"/>
    <cellStyle name="Input 9 2 6 3 15" xfId="10342"/>
    <cellStyle name="Input 9 2 6 3 15 2" xfId="10343"/>
    <cellStyle name="Input 9 2 6 3 16" xfId="10344"/>
    <cellStyle name="Input 9 2 6 3 2" xfId="10345"/>
    <cellStyle name="Input 9 2 6 3 2 2" xfId="10346"/>
    <cellStyle name="Input 9 2 6 3 3" xfId="10347"/>
    <cellStyle name="Input 9 2 6 3 3 2" xfId="10348"/>
    <cellStyle name="Input 9 2 6 3 4" xfId="10349"/>
    <cellStyle name="Input 9 2 6 3 4 2" xfId="10350"/>
    <cellStyle name="Input 9 2 6 3 5" xfId="10351"/>
    <cellStyle name="Input 9 2 6 3 5 2" xfId="10352"/>
    <cellStyle name="Input 9 2 6 3 6" xfId="10353"/>
    <cellStyle name="Input 9 2 6 3 6 2" xfId="10354"/>
    <cellStyle name="Input 9 2 6 3 7" xfId="10355"/>
    <cellStyle name="Input 9 2 6 3 7 2" xfId="10356"/>
    <cellStyle name="Input 9 2 6 3 8" xfId="10357"/>
    <cellStyle name="Input 9 2 6 3 8 2" xfId="10358"/>
    <cellStyle name="Input 9 2 6 3 9" xfId="10359"/>
    <cellStyle name="Input 9 2 6 3 9 2" xfId="10360"/>
    <cellStyle name="Input 9 2 6 4" xfId="10361"/>
    <cellStyle name="Input 9 2 6 4 10" xfId="10362"/>
    <cellStyle name="Input 9 2 6 4 10 2" xfId="10363"/>
    <cellStyle name="Input 9 2 6 4 11" xfId="10364"/>
    <cellStyle name="Input 9 2 6 4 11 2" xfId="10365"/>
    <cellStyle name="Input 9 2 6 4 12" xfId="10366"/>
    <cellStyle name="Input 9 2 6 4 12 2" xfId="10367"/>
    <cellStyle name="Input 9 2 6 4 13" xfId="10368"/>
    <cellStyle name="Input 9 2 6 4 13 2" xfId="10369"/>
    <cellStyle name="Input 9 2 6 4 14" xfId="10370"/>
    <cellStyle name="Input 9 2 6 4 14 2" xfId="10371"/>
    <cellStyle name="Input 9 2 6 4 15" xfId="10372"/>
    <cellStyle name="Input 9 2 6 4 15 2" xfId="10373"/>
    <cellStyle name="Input 9 2 6 4 16" xfId="10374"/>
    <cellStyle name="Input 9 2 6 4 2" xfId="10375"/>
    <cellStyle name="Input 9 2 6 4 2 2" xfId="10376"/>
    <cellStyle name="Input 9 2 6 4 3" xfId="10377"/>
    <cellStyle name="Input 9 2 6 4 3 2" xfId="10378"/>
    <cellStyle name="Input 9 2 6 4 4" xfId="10379"/>
    <cellStyle name="Input 9 2 6 4 4 2" xfId="10380"/>
    <cellStyle name="Input 9 2 6 4 5" xfId="10381"/>
    <cellStyle name="Input 9 2 6 4 5 2" xfId="10382"/>
    <cellStyle name="Input 9 2 6 4 6" xfId="10383"/>
    <cellStyle name="Input 9 2 6 4 6 2" xfId="10384"/>
    <cellStyle name="Input 9 2 6 4 7" xfId="10385"/>
    <cellStyle name="Input 9 2 6 4 7 2" xfId="10386"/>
    <cellStyle name="Input 9 2 6 4 8" xfId="10387"/>
    <cellStyle name="Input 9 2 6 4 8 2" xfId="10388"/>
    <cellStyle name="Input 9 2 6 4 9" xfId="10389"/>
    <cellStyle name="Input 9 2 6 4 9 2" xfId="10390"/>
    <cellStyle name="Input 9 2 6 5" xfId="10391"/>
    <cellStyle name="Input 9 2 6 5 10" xfId="10392"/>
    <cellStyle name="Input 9 2 6 5 10 2" xfId="10393"/>
    <cellStyle name="Input 9 2 6 5 11" xfId="10394"/>
    <cellStyle name="Input 9 2 6 5 11 2" xfId="10395"/>
    <cellStyle name="Input 9 2 6 5 12" xfId="10396"/>
    <cellStyle name="Input 9 2 6 5 12 2" xfId="10397"/>
    <cellStyle name="Input 9 2 6 5 13" xfId="10398"/>
    <cellStyle name="Input 9 2 6 5 13 2" xfId="10399"/>
    <cellStyle name="Input 9 2 6 5 14" xfId="10400"/>
    <cellStyle name="Input 9 2 6 5 14 2" xfId="10401"/>
    <cellStyle name="Input 9 2 6 5 15" xfId="10402"/>
    <cellStyle name="Input 9 2 6 5 2" xfId="10403"/>
    <cellStyle name="Input 9 2 6 5 2 2" xfId="10404"/>
    <cellStyle name="Input 9 2 6 5 3" xfId="10405"/>
    <cellStyle name="Input 9 2 6 5 3 2" xfId="10406"/>
    <cellStyle name="Input 9 2 6 5 4" xfId="10407"/>
    <cellStyle name="Input 9 2 6 5 4 2" xfId="10408"/>
    <cellStyle name="Input 9 2 6 5 5" xfId="10409"/>
    <cellStyle name="Input 9 2 6 5 5 2" xfId="10410"/>
    <cellStyle name="Input 9 2 6 5 6" xfId="10411"/>
    <cellStyle name="Input 9 2 6 5 6 2" xfId="10412"/>
    <cellStyle name="Input 9 2 6 5 7" xfId="10413"/>
    <cellStyle name="Input 9 2 6 5 7 2" xfId="10414"/>
    <cellStyle name="Input 9 2 6 5 8" xfId="10415"/>
    <cellStyle name="Input 9 2 6 5 8 2" xfId="10416"/>
    <cellStyle name="Input 9 2 6 5 9" xfId="10417"/>
    <cellStyle name="Input 9 2 6 5 9 2" xfId="10418"/>
    <cellStyle name="Input 9 2 6 6" xfId="10419"/>
    <cellStyle name="Input 9 2 6 6 2" xfId="10420"/>
    <cellStyle name="Input 9 2 6 7" xfId="10421"/>
    <cellStyle name="Input 9 2 6 7 2" xfId="10422"/>
    <cellStyle name="Input 9 2 6 8" xfId="10423"/>
    <cellStyle name="Input 9 2 6 8 2" xfId="10424"/>
    <cellStyle name="Input 9 2 6 9" xfId="10425"/>
    <cellStyle name="Input 9 2 6 9 2" xfId="10426"/>
    <cellStyle name="Input 9 2 7" xfId="10427"/>
    <cellStyle name="Input 9 2 7 10" xfId="10428"/>
    <cellStyle name="Input 9 2 7 10 2" xfId="10429"/>
    <cellStyle name="Input 9 2 7 11" xfId="10430"/>
    <cellStyle name="Input 9 2 7 11 2" xfId="10431"/>
    <cellStyle name="Input 9 2 7 12" xfId="10432"/>
    <cellStyle name="Input 9 2 7 12 2" xfId="10433"/>
    <cellStyle name="Input 9 2 7 13" xfId="10434"/>
    <cellStyle name="Input 9 2 7 13 2" xfId="10435"/>
    <cellStyle name="Input 9 2 7 14" xfId="10436"/>
    <cellStyle name="Input 9 2 7 14 2" xfId="10437"/>
    <cellStyle name="Input 9 2 7 15" xfId="10438"/>
    <cellStyle name="Input 9 2 7 15 2" xfId="10439"/>
    <cellStyle name="Input 9 2 7 16" xfId="10440"/>
    <cellStyle name="Input 9 2 7 16 2" xfId="10441"/>
    <cellStyle name="Input 9 2 7 17" xfId="10442"/>
    <cellStyle name="Input 9 2 7 17 2" xfId="10443"/>
    <cellStyle name="Input 9 2 7 18" xfId="10444"/>
    <cellStyle name="Input 9 2 7 2" xfId="10445"/>
    <cellStyle name="Input 9 2 7 2 10" xfId="10446"/>
    <cellStyle name="Input 9 2 7 2 10 2" xfId="10447"/>
    <cellStyle name="Input 9 2 7 2 11" xfId="10448"/>
    <cellStyle name="Input 9 2 7 2 11 2" xfId="10449"/>
    <cellStyle name="Input 9 2 7 2 12" xfId="10450"/>
    <cellStyle name="Input 9 2 7 2 12 2" xfId="10451"/>
    <cellStyle name="Input 9 2 7 2 13" xfId="10452"/>
    <cellStyle name="Input 9 2 7 2 13 2" xfId="10453"/>
    <cellStyle name="Input 9 2 7 2 14" xfId="10454"/>
    <cellStyle name="Input 9 2 7 2 14 2" xfId="10455"/>
    <cellStyle name="Input 9 2 7 2 15" xfId="10456"/>
    <cellStyle name="Input 9 2 7 2 15 2" xfId="10457"/>
    <cellStyle name="Input 9 2 7 2 16" xfId="10458"/>
    <cellStyle name="Input 9 2 7 2 16 2" xfId="10459"/>
    <cellStyle name="Input 9 2 7 2 17" xfId="10460"/>
    <cellStyle name="Input 9 2 7 2 17 2" xfId="10461"/>
    <cellStyle name="Input 9 2 7 2 18" xfId="10462"/>
    <cellStyle name="Input 9 2 7 2 2" xfId="10463"/>
    <cellStyle name="Input 9 2 7 2 2 2" xfId="10464"/>
    <cellStyle name="Input 9 2 7 2 3" xfId="10465"/>
    <cellStyle name="Input 9 2 7 2 3 2" xfId="10466"/>
    <cellStyle name="Input 9 2 7 2 4" xfId="10467"/>
    <cellStyle name="Input 9 2 7 2 4 2" xfId="10468"/>
    <cellStyle name="Input 9 2 7 2 5" xfId="10469"/>
    <cellStyle name="Input 9 2 7 2 5 2" xfId="10470"/>
    <cellStyle name="Input 9 2 7 2 6" xfId="10471"/>
    <cellStyle name="Input 9 2 7 2 6 2" xfId="10472"/>
    <cellStyle name="Input 9 2 7 2 7" xfId="10473"/>
    <cellStyle name="Input 9 2 7 2 7 2" xfId="10474"/>
    <cellStyle name="Input 9 2 7 2 8" xfId="10475"/>
    <cellStyle name="Input 9 2 7 2 8 2" xfId="10476"/>
    <cellStyle name="Input 9 2 7 2 9" xfId="10477"/>
    <cellStyle name="Input 9 2 7 2 9 2" xfId="10478"/>
    <cellStyle name="Input 9 2 7 3" xfId="10479"/>
    <cellStyle name="Input 9 2 7 3 10" xfId="10480"/>
    <cellStyle name="Input 9 2 7 3 10 2" xfId="10481"/>
    <cellStyle name="Input 9 2 7 3 11" xfId="10482"/>
    <cellStyle name="Input 9 2 7 3 11 2" xfId="10483"/>
    <cellStyle name="Input 9 2 7 3 12" xfId="10484"/>
    <cellStyle name="Input 9 2 7 3 12 2" xfId="10485"/>
    <cellStyle name="Input 9 2 7 3 13" xfId="10486"/>
    <cellStyle name="Input 9 2 7 3 13 2" xfId="10487"/>
    <cellStyle name="Input 9 2 7 3 14" xfId="10488"/>
    <cellStyle name="Input 9 2 7 3 14 2" xfId="10489"/>
    <cellStyle name="Input 9 2 7 3 15" xfId="10490"/>
    <cellStyle name="Input 9 2 7 3 15 2" xfId="10491"/>
    <cellStyle name="Input 9 2 7 3 16" xfId="10492"/>
    <cellStyle name="Input 9 2 7 3 2" xfId="10493"/>
    <cellStyle name="Input 9 2 7 3 2 2" xfId="10494"/>
    <cellStyle name="Input 9 2 7 3 3" xfId="10495"/>
    <cellStyle name="Input 9 2 7 3 3 2" xfId="10496"/>
    <cellStyle name="Input 9 2 7 3 4" xfId="10497"/>
    <cellStyle name="Input 9 2 7 3 4 2" xfId="10498"/>
    <cellStyle name="Input 9 2 7 3 5" xfId="10499"/>
    <cellStyle name="Input 9 2 7 3 5 2" xfId="10500"/>
    <cellStyle name="Input 9 2 7 3 6" xfId="10501"/>
    <cellStyle name="Input 9 2 7 3 6 2" xfId="10502"/>
    <cellStyle name="Input 9 2 7 3 7" xfId="10503"/>
    <cellStyle name="Input 9 2 7 3 7 2" xfId="10504"/>
    <cellStyle name="Input 9 2 7 3 8" xfId="10505"/>
    <cellStyle name="Input 9 2 7 3 8 2" xfId="10506"/>
    <cellStyle name="Input 9 2 7 3 9" xfId="10507"/>
    <cellStyle name="Input 9 2 7 3 9 2" xfId="10508"/>
    <cellStyle name="Input 9 2 7 4" xfId="10509"/>
    <cellStyle name="Input 9 2 7 4 10" xfId="10510"/>
    <cellStyle name="Input 9 2 7 4 10 2" xfId="10511"/>
    <cellStyle name="Input 9 2 7 4 11" xfId="10512"/>
    <cellStyle name="Input 9 2 7 4 11 2" xfId="10513"/>
    <cellStyle name="Input 9 2 7 4 12" xfId="10514"/>
    <cellStyle name="Input 9 2 7 4 12 2" xfId="10515"/>
    <cellStyle name="Input 9 2 7 4 13" xfId="10516"/>
    <cellStyle name="Input 9 2 7 4 13 2" xfId="10517"/>
    <cellStyle name="Input 9 2 7 4 14" xfId="10518"/>
    <cellStyle name="Input 9 2 7 4 14 2" xfId="10519"/>
    <cellStyle name="Input 9 2 7 4 15" xfId="10520"/>
    <cellStyle name="Input 9 2 7 4 15 2" xfId="10521"/>
    <cellStyle name="Input 9 2 7 4 16" xfId="10522"/>
    <cellStyle name="Input 9 2 7 4 2" xfId="10523"/>
    <cellStyle name="Input 9 2 7 4 2 2" xfId="10524"/>
    <cellStyle name="Input 9 2 7 4 3" xfId="10525"/>
    <cellStyle name="Input 9 2 7 4 3 2" xfId="10526"/>
    <cellStyle name="Input 9 2 7 4 4" xfId="10527"/>
    <cellStyle name="Input 9 2 7 4 4 2" xfId="10528"/>
    <cellStyle name="Input 9 2 7 4 5" xfId="10529"/>
    <cellStyle name="Input 9 2 7 4 5 2" xfId="10530"/>
    <cellStyle name="Input 9 2 7 4 6" xfId="10531"/>
    <cellStyle name="Input 9 2 7 4 6 2" xfId="10532"/>
    <cellStyle name="Input 9 2 7 4 7" xfId="10533"/>
    <cellStyle name="Input 9 2 7 4 7 2" xfId="10534"/>
    <cellStyle name="Input 9 2 7 4 8" xfId="10535"/>
    <cellStyle name="Input 9 2 7 4 8 2" xfId="10536"/>
    <cellStyle name="Input 9 2 7 4 9" xfId="10537"/>
    <cellStyle name="Input 9 2 7 4 9 2" xfId="10538"/>
    <cellStyle name="Input 9 2 7 5" xfId="10539"/>
    <cellStyle name="Input 9 2 7 5 10" xfId="10540"/>
    <cellStyle name="Input 9 2 7 5 10 2" xfId="10541"/>
    <cellStyle name="Input 9 2 7 5 11" xfId="10542"/>
    <cellStyle name="Input 9 2 7 5 11 2" xfId="10543"/>
    <cellStyle name="Input 9 2 7 5 12" xfId="10544"/>
    <cellStyle name="Input 9 2 7 5 12 2" xfId="10545"/>
    <cellStyle name="Input 9 2 7 5 13" xfId="10546"/>
    <cellStyle name="Input 9 2 7 5 13 2" xfId="10547"/>
    <cellStyle name="Input 9 2 7 5 14" xfId="10548"/>
    <cellStyle name="Input 9 2 7 5 2" xfId="10549"/>
    <cellStyle name="Input 9 2 7 5 2 2" xfId="10550"/>
    <cellStyle name="Input 9 2 7 5 3" xfId="10551"/>
    <cellStyle name="Input 9 2 7 5 3 2" xfId="10552"/>
    <cellStyle name="Input 9 2 7 5 4" xfId="10553"/>
    <cellStyle name="Input 9 2 7 5 4 2" xfId="10554"/>
    <cellStyle name="Input 9 2 7 5 5" xfId="10555"/>
    <cellStyle name="Input 9 2 7 5 5 2" xfId="10556"/>
    <cellStyle name="Input 9 2 7 5 6" xfId="10557"/>
    <cellStyle name="Input 9 2 7 5 6 2" xfId="10558"/>
    <cellStyle name="Input 9 2 7 5 7" xfId="10559"/>
    <cellStyle name="Input 9 2 7 5 7 2" xfId="10560"/>
    <cellStyle name="Input 9 2 7 5 8" xfId="10561"/>
    <cellStyle name="Input 9 2 7 5 8 2" xfId="10562"/>
    <cellStyle name="Input 9 2 7 5 9" xfId="10563"/>
    <cellStyle name="Input 9 2 7 5 9 2" xfId="10564"/>
    <cellStyle name="Input 9 2 7 6" xfId="10565"/>
    <cellStyle name="Input 9 2 7 6 2" xfId="10566"/>
    <cellStyle name="Input 9 2 7 7" xfId="10567"/>
    <cellStyle name="Input 9 2 7 7 2" xfId="10568"/>
    <cellStyle name="Input 9 2 7 8" xfId="10569"/>
    <cellStyle name="Input 9 2 7 8 2" xfId="10570"/>
    <cellStyle name="Input 9 2 7 9" xfId="10571"/>
    <cellStyle name="Input 9 2 7 9 2" xfId="10572"/>
    <cellStyle name="Input 9 2 8" xfId="10573"/>
    <cellStyle name="Input 9 2 8 10" xfId="10574"/>
    <cellStyle name="Input 9 2 8 10 2" xfId="10575"/>
    <cellStyle name="Input 9 2 8 11" xfId="10576"/>
    <cellStyle name="Input 9 2 8 11 2" xfId="10577"/>
    <cellStyle name="Input 9 2 8 12" xfId="10578"/>
    <cellStyle name="Input 9 2 8 12 2" xfId="10579"/>
    <cellStyle name="Input 9 2 8 13" xfId="10580"/>
    <cellStyle name="Input 9 2 8 13 2" xfId="10581"/>
    <cellStyle name="Input 9 2 8 14" xfId="10582"/>
    <cellStyle name="Input 9 2 8 14 2" xfId="10583"/>
    <cellStyle name="Input 9 2 8 15" xfId="10584"/>
    <cellStyle name="Input 9 2 8 15 2" xfId="10585"/>
    <cellStyle name="Input 9 2 8 16" xfId="10586"/>
    <cellStyle name="Input 9 2 8 16 2" xfId="10587"/>
    <cellStyle name="Input 9 2 8 17" xfId="10588"/>
    <cellStyle name="Input 9 2 8 17 2" xfId="10589"/>
    <cellStyle name="Input 9 2 8 18" xfId="10590"/>
    <cellStyle name="Input 9 2 8 2" xfId="10591"/>
    <cellStyle name="Input 9 2 8 2 10" xfId="10592"/>
    <cellStyle name="Input 9 2 8 2 10 2" xfId="10593"/>
    <cellStyle name="Input 9 2 8 2 11" xfId="10594"/>
    <cellStyle name="Input 9 2 8 2 11 2" xfId="10595"/>
    <cellStyle name="Input 9 2 8 2 12" xfId="10596"/>
    <cellStyle name="Input 9 2 8 2 12 2" xfId="10597"/>
    <cellStyle name="Input 9 2 8 2 13" xfId="10598"/>
    <cellStyle name="Input 9 2 8 2 13 2" xfId="10599"/>
    <cellStyle name="Input 9 2 8 2 14" xfId="10600"/>
    <cellStyle name="Input 9 2 8 2 14 2" xfId="10601"/>
    <cellStyle name="Input 9 2 8 2 15" xfId="10602"/>
    <cellStyle name="Input 9 2 8 2 15 2" xfId="10603"/>
    <cellStyle name="Input 9 2 8 2 16" xfId="10604"/>
    <cellStyle name="Input 9 2 8 2 16 2" xfId="10605"/>
    <cellStyle name="Input 9 2 8 2 17" xfId="10606"/>
    <cellStyle name="Input 9 2 8 2 17 2" xfId="10607"/>
    <cellStyle name="Input 9 2 8 2 18" xfId="10608"/>
    <cellStyle name="Input 9 2 8 2 2" xfId="10609"/>
    <cellStyle name="Input 9 2 8 2 2 2" xfId="10610"/>
    <cellStyle name="Input 9 2 8 2 3" xfId="10611"/>
    <cellStyle name="Input 9 2 8 2 3 2" xfId="10612"/>
    <cellStyle name="Input 9 2 8 2 4" xfId="10613"/>
    <cellStyle name="Input 9 2 8 2 4 2" xfId="10614"/>
    <cellStyle name="Input 9 2 8 2 5" xfId="10615"/>
    <cellStyle name="Input 9 2 8 2 5 2" xfId="10616"/>
    <cellStyle name="Input 9 2 8 2 6" xfId="10617"/>
    <cellStyle name="Input 9 2 8 2 6 2" xfId="10618"/>
    <cellStyle name="Input 9 2 8 2 7" xfId="10619"/>
    <cellStyle name="Input 9 2 8 2 7 2" xfId="10620"/>
    <cellStyle name="Input 9 2 8 2 8" xfId="10621"/>
    <cellStyle name="Input 9 2 8 2 8 2" xfId="10622"/>
    <cellStyle name="Input 9 2 8 2 9" xfId="10623"/>
    <cellStyle name="Input 9 2 8 2 9 2" xfId="10624"/>
    <cellStyle name="Input 9 2 8 3" xfId="10625"/>
    <cellStyle name="Input 9 2 8 3 10" xfId="10626"/>
    <cellStyle name="Input 9 2 8 3 10 2" xfId="10627"/>
    <cellStyle name="Input 9 2 8 3 11" xfId="10628"/>
    <cellStyle name="Input 9 2 8 3 11 2" xfId="10629"/>
    <cellStyle name="Input 9 2 8 3 12" xfId="10630"/>
    <cellStyle name="Input 9 2 8 3 12 2" xfId="10631"/>
    <cellStyle name="Input 9 2 8 3 13" xfId="10632"/>
    <cellStyle name="Input 9 2 8 3 13 2" xfId="10633"/>
    <cellStyle name="Input 9 2 8 3 14" xfId="10634"/>
    <cellStyle name="Input 9 2 8 3 14 2" xfId="10635"/>
    <cellStyle name="Input 9 2 8 3 15" xfId="10636"/>
    <cellStyle name="Input 9 2 8 3 15 2" xfId="10637"/>
    <cellStyle name="Input 9 2 8 3 16" xfId="10638"/>
    <cellStyle name="Input 9 2 8 3 2" xfId="10639"/>
    <cellStyle name="Input 9 2 8 3 2 2" xfId="10640"/>
    <cellStyle name="Input 9 2 8 3 3" xfId="10641"/>
    <cellStyle name="Input 9 2 8 3 3 2" xfId="10642"/>
    <cellStyle name="Input 9 2 8 3 4" xfId="10643"/>
    <cellStyle name="Input 9 2 8 3 4 2" xfId="10644"/>
    <cellStyle name="Input 9 2 8 3 5" xfId="10645"/>
    <cellStyle name="Input 9 2 8 3 5 2" xfId="10646"/>
    <cellStyle name="Input 9 2 8 3 6" xfId="10647"/>
    <cellStyle name="Input 9 2 8 3 6 2" xfId="10648"/>
    <cellStyle name="Input 9 2 8 3 7" xfId="10649"/>
    <cellStyle name="Input 9 2 8 3 7 2" xfId="10650"/>
    <cellStyle name="Input 9 2 8 3 8" xfId="10651"/>
    <cellStyle name="Input 9 2 8 3 8 2" xfId="10652"/>
    <cellStyle name="Input 9 2 8 3 9" xfId="10653"/>
    <cellStyle name="Input 9 2 8 3 9 2" xfId="10654"/>
    <cellStyle name="Input 9 2 8 4" xfId="10655"/>
    <cellStyle name="Input 9 2 8 4 10" xfId="10656"/>
    <cellStyle name="Input 9 2 8 4 10 2" xfId="10657"/>
    <cellStyle name="Input 9 2 8 4 11" xfId="10658"/>
    <cellStyle name="Input 9 2 8 4 11 2" xfId="10659"/>
    <cellStyle name="Input 9 2 8 4 12" xfId="10660"/>
    <cellStyle name="Input 9 2 8 4 12 2" xfId="10661"/>
    <cellStyle name="Input 9 2 8 4 13" xfId="10662"/>
    <cellStyle name="Input 9 2 8 4 13 2" xfId="10663"/>
    <cellStyle name="Input 9 2 8 4 14" xfId="10664"/>
    <cellStyle name="Input 9 2 8 4 14 2" xfId="10665"/>
    <cellStyle name="Input 9 2 8 4 15" xfId="10666"/>
    <cellStyle name="Input 9 2 8 4 15 2" xfId="10667"/>
    <cellStyle name="Input 9 2 8 4 16" xfId="10668"/>
    <cellStyle name="Input 9 2 8 4 2" xfId="10669"/>
    <cellStyle name="Input 9 2 8 4 2 2" xfId="10670"/>
    <cellStyle name="Input 9 2 8 4 3" xfId="10671"/>
    <cellStyle name="Input 9 2 8 4 3 2" xfId="10672"/>
    <cellStyle name="Input 9 2 8 4 4" xfId="10673"/>
    <cellStyle name="Input 9 2 8 4 4 2" xfId="10674"/>
    <cellStyle name="Input 9 2 8 4 5" xfId="10675"/>
    <cellStyle name="Input 9 2 8 4 5 2" xfId="10676"/>
    <cellStyle name="Input 9 2 8 4 6" xfId="10677"/>
    <cellStyle name="Input 9 2 8 4 6 2" xfId="10678"/>
    <cellStyle name="Input 9 2 8 4 7" xfId="10679"/>
    <cellStyle name="Input 9 2 8 4 7 2" xfId="10680"/>
    <cellStyle name="Input 9 2 8 4 8" xfId="10681"/>
    <cellStyle name="Input 9 2 8 4 8 2" xfId="10682"/>
    <cellStyle name="Input 9 2 8 4 9" xfId="10683"/>
    <cellStyle name="Input 9 2 8 4 9 2" xfId="10684"/>
    <cellStyle name="Input 9 2 8 5" xfId="10685"/>
    <cellStyle name="Input 9 2 8 5 10" xfId="10686"/>
    <cellStyle name="Input 9 2 8 5 10 2" xfId="10687"/>
    <cellStyle name="Input 9 2 8 5 11" xfId="10688"/>
    <cellStyle name="Input 9 2 8 5 11 2" xfId="10689"/>
    <cellStyle name="Input 9 2 8 5 12" xfId="10690"/>
    <cellStyle name="Input 9 2 8 5 12 2" xfId="10691"/>
    <cellStyle name="Input 9 2 8 5 13" xfId="10692"/>
    <cellStyle name="Input 9 2 8 5 13 2" xfId="10693"/>
    <cellStyle name="Input 9 2 8 5 14" xfId="10694"/>
    <cellStyle name="Input 9 2 8 5 2" xfId="10695"/>
    <cellStyle name="Input 9 2 8 5 2 2" xfId="10696"/>
    <cellStyle name="Input 9 2 8 5 3" xfId="10697"/>
    <cellStyle name="Input 9 2 8 5 3 2" xfId="10698"/>
    <cellStyle name="Input 9 2 8 5 4" xfId="10699"/>
    <cellStyle name="Input 9 2 8 5 4 2" xfId="10700"/>
    <cellStyle name="Input 9 2 8 5 5" xfId="10701"/>
    <cellStyle name="Input 9 2 8 5 5 2" xfId="10702"/>
    <cellStyle name="Input 9 2 8 5 6" xfId="10703"/>
    <cellStyle name="Input 9 2 8 5 6 2" xfId="10704"/>
    <cellStyle name="Input 9 2 8 5 7" xfId="10705"/>
    <cellStyle name="Input 9 2 8 5 7 2" xfId="10706"/>
    <cellStyle name="Input 9 2 8 5 8" xfId="10707"/>
    <cellStyle name="Input 9 2 8 5 8 2" xfId="10708"/>
    <cellStyle name="Input 9 2 8 5 9" xfId="10709"/>
    <cellStyle name="Input 9 2 8 5 9 2" xfId="10710"/>
    <cellStyle name="Input 9 2 8 6" xfId="10711"/>
    <cellStyle name="Input 9 2 8 6 2" xfId="10712"/>
    <cellStyle name="Input 9 2 8 7" xfId="10713"/>
    <cellStyle name="Input 9 2 8 7 2" xfId="10714"/>
    <cellStyle name="Input 9 2 8 8" xfId="10715"/>
    <cellStyle name="Input 9 2 8 8 2" xfId="10716"/>
    <cellStyle name="Input 9 2 8 9" xfId="10717"/>
    <cellStyle name="Input 9 2 8 9 2" xfId="10718"/>
    <cellStyle name="Input 9 2 9" xfId="10719"/>
    <cellStyle name="Input 9 2 9 10" xfId="10720"/>
    <cellStyle name="Input 9 2 9 10 2" xfId="10721"/>
    <cellStyle name="Input 9 2 9 11" xfId="10722"/>
    <cellStyle name="Input 9 2 9 11 2" xfId="10723"/>
    <cellStyle name="Input 9 2 9 12" xfId="10724"/>
    <cellStyle name="Input 9 2 9 12 2" xfId="10725"/>
    <cellStyle name="Input 9 2 9 13" xfId="10726"/>
    <cellStyle name="Input 9 2 9 13 2" xfId="10727"/>
    <cellStyle name="Input 9 2 9 14" xfId="10728"/>
    <cellStyle name="Input 9 2 9 14 2" xfId="10729"/>
    <cellStyle name="Input 9 2 9 15" xfId="10730"/>
    <cellStyle name="Input 9 2 9 15 2" xfId="10731"/>
    <cellStyle name="Input 9 2 9 16" xfId="10732"/>
    <cellStyle name="Input 9 2 9 16 2" xfId="10733"/>
    <cellStyle name="Input 9 2 9 17" xfId="10734"/>
    <cellStyle name="Input 9 2 9 17 2" xfId="10735"/>
    <cellStyle name="Input 9 2 9 18" xfId="10736"/>
    <cellStyle name="Input 9 2 9 2" xfId="10737"/>
    <cellStyle name="Input 9 2 9 2 2" xfId="10738"/>
    <cellStyle name="Input 9 2 9 3" xfId="10739"/>
    <cellStyle name="Input 9 2 9 3 2" xfId="10740"/>
    <cellStyle name="Input 9 2 9 4" xfId="10741"/>
    <cellStyle name="Input 9 2 9 4 2" xfId="10742"/>
    <cellStyle name="Input 9 2 9 5" xfId="10743"/>
    <cellStyle name="Input 9 2 9 5 2" xfId="10744"/>
    <cellStyle name="Input 9 2 9 6" xfId="10745"/>
    <cellStyle name="Input 9 2 9 6 2" xfId="10746"/>
    <cellStyle name="Input 9 2 9 7" xfId="10747"/>
    <cellStyle name="Input 9 2 9 7 2" xfId="10748"/>
    <cellStyle name="Input 9 2 9 8" xfId="10749"/>
    <cellStyle name="Input 9 2 9 8 2" xfId="10750"/>
    <cellStyle name="Input 9 2 9 9" xfId="10751"/>
    <cellStyle name="Input 9 2 9 9 2" xfId="10752"/>
    <cellStyle name="Input 9 20" xfId="10753"/>
    <cellStyle name="Input 9 20 2" xfId="10754"/>
    <cellStyle name="Input 9 21" xfId="10755"/>
    <cellStyle name="Input 9 21 2" xfId="10756"/>
    <cellStyle name="Input 9 22" xfId="10757"/>
    <cellStyle name="Input 9 22 2" xfId="10758"/>
    <cellStyle name="Input 9 23" xfId="10759"/>
    <cellStyle name="Input 9 23 2" xfId="10760"/>
    <cellStyle name="Input 9 24" xfId="10761"/>
    <cellStyle name="Input 9 24 2" xfId="10762"/>
    <cellStyle name="Input 9 25" xfId="10763"/>
    <cellStyle name="Input 9 25 2" xfId="10764"/>
    <cellStyle name="Input 9 26" xfId="10765"/>
    <cellStyle name="Input 9 26 2" xfId="10766"/>
    <cellStyle name="Input 9 27" xfId="10767"/>
    <cellStyle name="Input 9 27 2" xfId="10768"/>
    <cellStyle name="Input 9 28" xfId="10769"/>
    <cellStyle name="Input 9 3" xfId="10770"/>
    <cellStyle name="Input 9 3 10" xfId="10771"/>
    <cellStyle name="Input 9 3 10 2" xfId="10772"/>
    <cellStyle name="Input 9 3 11" xfId="10773"/>
    <cellStyle name="Input 9 3 11 2" xfId="10774"/>
    <cellStyle name="Input 9 3 12" xfId="10775"/>
    <cellStyle name="Input 9 3 12 2" xfId="10776"/>
    <cellStyle name="Input 9 3 13" xfId="10777"/>
    <cellStyle name="Input 9 3 13 2" xfId="10778"/>
    <cellStyle name="Input 9 3 14" xfId="10779"/>
    <cellStyle name="Input 9 3 14 2" xfId="10780"/>
    <cellStyle name="Input 9 3 15" xfId="10781"/>
    <cellStyle name="Input 9 3 15 2" xfId="10782"/>
    <cellStyle name="Input 9 3 16" xfId="10783"/>
    <cellStyle name="Input 9 3 16 2" xfId="10784"/>
    <cellStyle name="Input 9 3 17" xfId="10785"/>
    <cellStyle name="Input 9 3 17 2" xfId="10786"/>
    <cellStyle name="Input 9 3 18" xfId="10787"/>
    <cellStyle name="Input 9 3 18 2" xfId="10788"/>
    <cellStyle name="Input 9 3 19" xfId="10789"/>
    <cellStyle name="Input 9 3 19 2" xfId="10790"/>
    <cellStyle name="Input 9 3 2" xfId="10791"/>
    <cellStyle name="Input 9 3 2 10" xfId="10792"/>
    <cellStyle name="Input 9 3 2 10 2" xfId="10793"/>
    <cellStyle name="Input 9 3 2 11" xfId="10794"/>
    <cellStyle name="Input 9 3 2 11 2" xfId="10795"/>
    <cellStyle name="Input 9 3 2 12" xfId="10796"/>
    <cellStyle name="Input 9 3 2 12 2" xfId="10797"/>
    <cellStyle name="Input 9 3 2 13" xfId="10798"/>
    <cellStyle name="Input 9 3 2 13 2" xfId="10799"/>
    <cellStyle name="Input 9 3 2 14" xfId="10800"/>
    <cellStyle name="Input 9 3 2 14 2" xfId="10801"/>
    <cellStyle name="Input 9 3 2 15" xfId="10802"/>
    <cellStyle name="Input 9 3 2 15 2" xfId="10803"/>
    <cellStyle name="Input 9 3 2 16" xfId="10804"/>
    <cellStyle name="Input 9 3 2 16 2" xfId="10805"/>
    <cellStyle name="Input 9 3 2 17" xfId="10806"/>
    <cellStyle name="Input 9 3 2 17 2" xfId="10807"/>
    <cellStyle name="Input 9 3 2 18" xfId="10808"/>
    <cellStyle name="Input 9 3 2 18 2" xfId="10809"/>
    <cellStyle name="Input 9 3 2 19" xfId="10810"/>
    <cellStyle name="Input 9 3 2 2" xfId="10811"/>
    <cellStyle name="Input 9 3 2 2 2" xfId="10812"/>
    <cellStyle name="Input 9 3 2 3" xfId="10813"/>
    <cellStyle name="Input 9 3 2 3 2" xfId="10814"/>
    <cellStyle name="Input 9 3 2 4" xfId="10815"/>
    <cellStyle name="Input 9 3 2 4 2" xfId="10816"/>
    <cellStyle name="Input 9 3 2 5" xfId="10817"/>
    <cellStyle name="Input 9 3 2 5 2" xfId="10818"/>
    <cellStyle name="Input 9 3 2 6" xfId="10819"/>
    <cellStyle name="Input 9 3 2 6 2" xfId="10820"/>
    <cellStyle name="Input 9 3 2 7" xfId="10821"/>
    <cellStyle name="Input 9 3 2 7 2" xfId="10822"/>
    <cellStyle name="Input 9 3 2 8" xfId="10823"/>
    <cellStyle name="Input 9 3 2 8 2" xfId="10824"/>
    <cellStyle name="Input 9 3 2 9" xfId="10825"/>
    <cellStyle name="Input 9 3 2 9 2" xfId="10826"/>
    <cellStyle name="Input 9 3 20" xfId="10827"/>
    <cellStyle name="Input 9 3 3" xfId="10828"/>
    <cellStyle name="Input 9 3 3 10" xfId="10829"/>
    <cellStyle name="Input 9 3 3 10 2" xfId="10830"/>
    <cellStyle name="Input 9 3 3 11" xfId="10831"/>
    <cellStyle name="Input 9 3 3 11 2" xfId="10832"/>
    <cellStyle name="Input 9 3 3 12" xfId="10833"/>
    <cellStyle name="Input 9 3 3 12 2" xfId="10834"/>
    <cellStyle name="Input 9 3 3 13" xfId="10835"/>
    <cellStyle name="Input 9 3 3 13 2" xfId="10836"/>
    <cellStyle name="Input 9 3 3 14" xfId="10837"/>
    <cellStyle name="Input 9 3 3 14 2" xfId="10838"/>
    <cellStyle name="Input 9 3 3 15" xfId="10839"/>
    <cellStyle name="Input 9 3 3 15 2" xfId="10840"/>
    <cellStyle name="Input 9 3 3 16" xfId="10841"/>
    <cellStyle name="Input 9 3 3 16 2" xfId="10842"/>
    <cellStyle name="Input 9 3 3 17" xfId="10843"/>
    <cellStyle name="Input 9 3 3 17 2" xfId="10844"/>
    <cellStyle name="Input 9 3 3 18" xfId="10845"/>
    <cellStyle name="Input 9 3 3 18 2" xfId="10846"/>
    <cellStyle name="Input 9 3 3 19" xfId="10847"/>
    <cellStyle name="Input 9 3 3 2" xfId="10848"/>
    <cellStyle name="Input 9 3 3 2 2" xfId="10849"/>
    <cellStyle name="Input 9 3 3 3" xfId="10850"/>
    <cellStyle name="Input 9 3 3 3 2" xfId="10851"/>
    <cellStyle name="Input 9 3 3 4" xfId="10852"/>
    <cellStyle name="Input 9 3 3 4 2" xfId="10853"/>
    <cellStyle name="Input 9 3 3 5" xfId="10854"/>
    <cellStyle name="Input 9 3 3 5 2" xfId="10855"/>
    <cellStyle name="Input 9 3 3 6" xfId="10856"/>
    <cellStyle name="Input 9 3 3 6 2" xfId="10857"/>
    <cellStyle name="Input 9 3 3 7" xfId="10858"/>
    <cellStyle name="Input 9 3 3 7 2" xfId="10859"/>
    <cellStyle name="Input 9 3 3 8" xfId="10860"/>
    <cellStyle name="Input 9 3 3 8 2" xfId="10861"/>
    <cellStyle name="Input 9 3 3 9" xfId="10862"/>
    <cellStyle name="Input 9 3 3 9 2" xfId="10863"/>
    <cellStyle name="Input 9 3 4" xfId="10864"/>
    <cellStyle name="Input 9 3 4 10" xfId="10865"/>
    <cellStyle name="Input 9 3 4 10 2" xfId="10866"/>
    <cellStyle name="Input 9 3 4 11" xfId="10867"/>
    <cellStyle name="Input 9 3 4 11 2" xfId="10868"/>
    <cellStyle name="Input 9 3 4 12" xfId="10869"/>
    <cellStyle name="Input 9 3 4 12 2" xfId="10870"/>
    <cellStyle name="Input 9 3 4 13" xfId="10871"/>
    <cellStyle name="Input 9 3 4 13 2" xfId="10872"/>
    <cellStyle name="Input 9 3 4 14" xfId="10873"/>
    <cellStyle name="Input 9 3 4 14 2" xfId="10874"/>
    <cellStyle name="Input 9 3 4 15" xfId="10875"/>
    <cellStyle name="Input 9 3 4 15 2" xfId="10876"/>
    <cellStyle name="Input 9 3 4 16" xfId="10877"/>
    <cellStyle name="Input 9 3 4 2" xfId="10878"/>
    <cellStyle name="Input 9 3 4 2 2" xfId="10879"/>
    <cellStyle name="Input 9 3 4 3" xfId="10880"/>
    <cellStyle name="Input 9 3 4 3 2" xfId="10881"/>
    <cellStyle name="Input 9 3 4 4" xfId="10882"/>
    <cellStyle name="Input 9 3 4 4 2" xfId="10883"/>
    <cellStyle name="Input 9 3 4 5" xfId="10884"/>
    <cellStyle name="Input 9 3 4 5 2" xfId="10885"/>
    <cellStyle name="Input 9 3 4 6" xfId="10886"/>
    <cellStyle name="Input 9 3 4 6 2" xfId="10887"/>
    <cellStyle name="Input 9 3 4 7" xfId="10888"/>
    <cellStyle name="Input 9 3 4 7 2" xfId="10889"/>
    <cellStyle name="Input 9 3 4 8" xfId="10890"/>
    <cellStyle name="Input 9 3 4 8 2" xfId="10891"/>
    <cellStyle name="Input 9 3 4 9" xfId="10892"/>
    <cellStyle name="Input 9 3 4 9 2" xfId="10893"/>
    <cellStyle name="Input 9 3 5" xfId="10894"/>
    <cellStyle name="Input 9 3 5 10" xfId="10895"/>
    <cellStyle name="Input 9 3 5 10 2" xfId="10896"/>
    <cellStyle name="Input 9 3 5 11" xfId="10897"/>
    <cellStyle name="Input 9 3 5 11 2" xfId="10898"/>
    <cellStyle name="Input 9 3 5 12" xfId="10899"/>
    <cellStyle name="Input 9 3 5 12 2" xfId="10900"/>
    <cellStyle name="Input 9 3 5 13" xfId="10901"/>
    <cellStyle name="Input 9 3 5 13 2" xfId="10902"/>
    <cellStyle name="Input 9 3 5 14" xfId="10903"/>
    <cellStyle name="Input 9 3 5 14 2" xfId="10904"/>
    <cellStyle name="Input 9 3 5 15" xfId="10905"/>
    <cellStyle name="Input 9 3 5 15 2" xfId="10906"/>
    <cellStyle name="Input 9 3 5 16" xfId="10907"/>
    <cellStyle name="Input 9 3 5 2" xfId="10908"/>
    <cellStyle name="Input 9 3 5 2 2" xfId="10909"/>
    <cellStyle name="Input 9 3 5 3" xfId="10910"/>
    <cellStyle name="Input 9 3 5 3 2" xfId="10911"/>
    <cellStyle name="Input 9 3 5 4" xfId="10912"/>
    <cellStyle name="Input 9 3 5 4 2" xfId="10913"/>
    <cellStyle name="Input 9 3 5 5" xfId="10914"/>
    <cellStyle name="Input 9 3 5 5 2" xfId="10915"/>
    <cellStyle name="Input 9 3 5 6" xfId="10916"/>
    <cellStyle name="Input 9 3 5 6 2" xfId="10917"/>
    <cellStyle name="Input 9 3 5 7" xfId="10918"/>
    <cellStyle name="Input 9 3 5 7 2" xfId="10919"/>
    <cellStyle name="Input 9 3 5 8" xfId="10920"/>
    <cellStyle name="Input 9 3 5 8 2" xfId="10921"/>
    <cellStyle name="Input 9 3 5 9" xfId="10922"/>
    <cellStyle name="Input 9 3 5 9 2" xfId="10923"/>
    <cellStyle name="Input 9 3 6" xfId="10924"/>
    <cellStyle name="Input 9 3 6 10" xfId="10925"/>
    <cellStyle name="Input 9 3 6 10 2" xfId="10926"/>
    <cellStyle name="Input 9 3 6 11" xfId="10927"/>
    <cellStyle name="Input 9 3 6 11 2" xfId="10928"/>
    <cellStyle name="Input 9 3 6 12" xfId="10929"/>
    <cellStyle name="Input 9 3 6 12 2" xfId="10930"/>
    <cellStyle name="Input 9 3 6 13" xfId="10931"/>
    <cellStyle name="Input 9 3 6 13 2" xfId="10932"/>
    <cellStyle name="Input 9 3 6 14" xfId="10933"/>
    <cellStyle name="Input 9 3 6 14 2" xfId="10934"/>
    <cellStyle name="Input 9 3 6 15" xfId="10935"/>
    <cellStyle name="Input 9 3 6 2" xfId="10936"/>
    <cellStyle name="Input 9 3 6 2 2" xfId="10937"/>
    <cellStyle name="Input 9 3 6 3" xfId="10938"/>
    <cellStyle name="Input 9 3 6 3 2" xfId="10939"/>
    <cellStyle name="Input 9 3 6 4" xfId="10940"/>
    <cellStyle name="Input 9 3 6 4 2" xfId="10941"/>
    <cellStyle name="Input 9 3 6 5" xfId="10942"/>
    <cellStyle name="Input 9 3 6 5 2" xfId="10943"/>
    <cellStyle name="Input 9 3 6 6" xfId="10944"/>
    <cellStyle name="Input 9 3 6 6 2" xfId="10945"/>
    <cellStyle name="Input 9 3 6 7" xfId="10946"/>
    <cellStyle name="Input 9 3 6 7 2" xfId="10947"/>
    <cellStyle name="Input 9 3 6 8" xfId="10948"/>
    <cellStyle name="Input 9 3 6 8 2" xfId="10949"/>
    <cellStyle name="Input 9 3 6 9" xfId="10950"/>
    <cellStyle name="Input 9 3 6 9 2" xfId="10951"/>
    <cellStyle name="Input 9 3 7" xfId="10952"/>
    <cellStyle name="Input 9 3 7 2" xfId="10953"/>
    <cellStyle name="Input 9 3 8" xfId="10954"/>
    <cellStyle name="Input 9 3 8 2" xfId="10955"/>
    <cellStyle name="Input 9 3 9" xfId="10956"/>
    <cellStyle name="Input 9 3 9 2" xfId="10957"/>
    <cellStyle name="Input 9 4" xfId="10958"/>
    <cellStyle name="Input 9 4 10" xfId="10959"/>
    <cellStyle name="Input 9 4 10 2" xfId="10960"/>
    <cellStyle name="Input 9 4 11" xfId="10961"/>
    <cellStyle name="Input 9 4 11 2" xfId="10962"/>
    <cellStyle name="Input 9 4 12" xfId="10963"/>
    <cellStyle name="Input 9 4 12 2" xfId="10964"/>
    <cellStyle name="Input 9 4 13" xfId="10965"/>
    <cellStyle name="Input 9 4 13 2" xfId="10966"/>
    <cellStyle name="Input 9 4 14" xfId="10967"/>
    <cellStyle name="Input 9 4 14 2" xfId="10968"/>
    <cellStyle name="Input 9 4 15" xfId="10969"/>
    <cellStyle name="Input 9 4 15 2" xfId="10970"/>
    <cellStyle name="Input 9 4 16" xfId="10971"/>
    <cellStyle name="Input 9 4 16 2" xfId="10972"/>
    <cellStyle name="Input 9 4 17" xfId="10973"/>
    <cellStyle name="Input 9 4 17 2" xfId="10974"/>
    <cellStyle name="Input 9 4 18" xfId="10975"/>
    <cellStyle name="Input 9 4 18 2" xfId="10976"/>
    <cellStyle name="Input 9 4 19" xfId="10977"/>
    <cellStyle name="Input 9 4 19 2" xfId="10978"/>
    <cellStyle name="Input 9 4 2" xfId="10979"/>
    <cellStyle name="Input 9 4 2 10" xfId="10980"/>
    <cellStyle name="Input 9 4 2 10 2" xfId="10981"/>
    <cellStyle name="Input 9 4 2 11" xfId="10982"/>
    <cellStyle name="Input 9 4 2 11 2" xfId="10983"/>
    <cellStyle name="Input 9 4 2 12" xfId="10984"/>
    <cellStyle name="Input 9 4 2 12 2" xfId="10985"/>
    <cellStyle name="Input 9 4 2 13" xfId="10986"/>
    <cellStyle name="Input 9 4 2 13 2" xfId="10987"/>
    <cellStyle name="Input 9 4 2 14" xfId="10988"/>
    <cellStyle name="Input 9 4 2 14 2" xfId="10989"/>
    <cellStyle name="Input 9 4 2 15" xfId="10990"/>
    <cellStyle name="Input 9 4 2 15 2" xfId="10991"/>
    <cellStyle name="Input 9 4 2 16" xfId="10992"/>
    <cellStyle name="Input 9 4 2 16 2" xfId="10993"/>
    <cellStyle name="Input 9 4 2 17" xfId="10994"/>
    <cellStyle name="Input 9 4 2 17 2" xfId="10995"/>
    <cellStyle name="Input 9 4 2 18" xfId="10996"/>
    <cellStyle name="Input 9 4 2 18 2" xfId="10997"/>
    <cellStyle name="Input 9 4 2 19" xfId="10998"/>
    <cellStyle name="Input 9 4 2 2" xfId="10999"/>
    <cellStyle name="Input 9 4 2 2 2" xfId="11000"/>
    <cellStyle name="Input 9 4 2 3" xfId="11001"/>
    <cellStyle name="Input 9 4 2 3 2" xfId="11002"/>
    <cellStyle name="Input 9 4 2 4" xfId="11003"/>
    <cellStyle name="Input 9 4 2 4 2" xfId="11004"/>
    <cellStyle name="Input 9 4 2 5" xfId="11005"/>
    <cellStyle name="Input 9 4 2 5 2" xfId="11006"/>
    <cellStyle name="Input 9 4 2 6" xfId="11007"/>
    <cellStyle name="Input 9 4 2 6 2" xfId="11008"/>
    <cellStyle name="Input 9 4 2 7" xfId="11009"/>
    <cellStyle name="Input 9 4 2 7 2" xfId="11010"/>
    <cellStyle name="Input 9 4 2 8" xfId="11011"/>
    <cellStyle name="Input 9 4 2 8 2" xfId="11012"/>
    <cellStyle name="Input 9 4 2 9" xfId="11013"/>
    <cellStyle name="Input 9 4 2 9 2" xfId="11014"/>
    <cellStyle name="Input 9 4 20" xfId="11015"/>
    <cellStyle name="Input 9 4 3" xfId="11016"/>
    <cellStyle name="Input 9 4 3 10" xfId="11017"/>
    <cellStyle name="Input 9 4 3 10 2" xfId="11018"/>
    <cellStyle name="Input 9 4 3 11" xfId="11019"/>
    <cellStyle name="Input 9 4 3 11 2" xfId="11020"/>
    <cellStyle name="Input 9 4 3 12" xfId="11021"/>
    <cellStyle name="Input 9 4 3 12 2" xfId="11022"/>
    <cellStyle name="Input 9 4 3 13" xfId="11023"/>
    <cellStyle name="Input 9 4 3 13 2" xfId="11024"/>
    <cellStyle name="Input 9 4 3 14" xfId="11025"/>
    <cellStyle name="Input 9 4 3 14 2" xfId="11026"/>
    <cellStyle name="Input 9 4 3 15" xfId="11027"/>
    <cellStyle name="Input 9 4 3 15 2" xfId="11028"/>
    <cellStyle name="Input 9 4 3 16" xfId="11029"/>
    <cellStyle name="Input 9 4 3 16 2" xfId="11030"/>
    <cellStyle name="Input 9 4 3 17" xfId="11031"/>
    <cellStyle name="Input 9 4 3 17 2" xfId="11032"/>
    <cellStyle name="Input 9 4 3 18" xfId="11033"/>
    <cellStyle name="Input 9 4 3 18 2" xfId="11034"/>
    <cellStyle name="Input 9 4 3 19" xfId="11035"/>
    <cellStyle name="Input 9 4 3 2" xfId="11036"/>
    <cellStyle name="Input 9 4 3 2 2" xfId="11037"/>
    <cellStyle name="Input 9 4 3 3" xfId="11038"/>
    <cellStyle name="Input 9 4 3 3 2" xfId="11039"/>
    <cellStyle name="Input 9 4 3 4" xfId="11040"/>
    <cellStyle name="Input 9 4 3 4 2" xfId="11041"/>
    <cellStyle name="Input 9 4 3 5" xfId="11042"/>
    <cellStyle name="Input 9 4 3 5 2" xfId="11043"/>
    <cellStyle name="Input 9 4 3 6" xfId="11044"/>
    <cellStyle name="Input 9 4 3 6 2" xfId="11045"/>
    <cellStyle name="Input 9 4 3 7" xfId="11046"/>
    <cellStyle name="Input 9 4 3 7 2" xfId="11047"/>
    <cellStyle name="Input 9 4 3 8" xfId="11048"/>
    <cellStyle name="Input 9 4 3 8 2" xfId="11049"/>
    <cellStyle name="Input 9 4 3 9" xfId="11050"/>
    <cellStyle name="Input 9 4 3 9 2" xfId="11051"/>
    <cellStyle name="Input 9 4 4" xfId="11052"/>
    <cellStyle name="Input 9 4 4 10" xfId="11053"/>
    <cellStyle name="Input 9 4 4 10 2" xfId="11054"/>
    <cellStyle name="Input 9 4 4 11" xfId="11055"/>
    <cellStyle name="Input 9 4 4 11 2" xfId="11056"/>
    <cellStyle name="Input 9 4 4 12" xfId="11057"/>
    <cellStyle name="Input 9 4 4 12 2" xfId="11058"/>
    <cellStyle name="Input 9 4 4 13" xfId="11059"/>
    <cellStyle name="Input 9 4 4 13 2" xfId="11060"/>
    <cellStyle name="Input 9 4 4 14" xfId="11061"/>
    <cellStyle name="Input 9 4 4 14 2" xfId="11062"/>
    <cellStyle name="Input 9 4 4 15" xfId="11063"/>
    <cellStyle name="Input 9 4 4 15 2" xfId="11064"/>
    <cellStyle name="Input 9 4 4 16" xfId="11065"/>
    <cellStyle name="Input 9 4 4 2" xfId="11066"/>
    <cellStyle name="Input 9 4 4 2 2" xfId="11067"/>
    <cellStyle name="Input 9 4 4 3" xfId="11068"/>
    <cellStyle name="Input 9 4 4 3 2" xfId="11069"/>
    <cellStyle name="Input 9 4 4 4" xfId="11070"/>
    <cellStyle name="Input 9 4 4 4 2" xfId="11071"/>
    <cellStyle name="Input 9 4 4 5" xfId="11072"/>
    <cellStyle name="Input 9 4 4 5 2" xfId="11073"/>
    <cellStyle name="Input 9 4 4 6" xfId="11074"/>
    <cellStyle name="Input 9 4 4 6 2" xfId="11075"/>
    <cellStyle name="Input 9 4 4 7" xfId="11076"/>
    <cellStyle name="Input 9 4 4 7 2" xfId="11077"/>
    <cellStyle name="Input 9 4 4 8" xfId="11078"/>
    <cellStyle name="Input 9 4 4 8 2" xfId="11079"/>
    <cellStyle name="Input 9 4 4 9" xfId="11080"/>
    <cellStyle name="Input 9 4 4 9 2" xfId="11081"/>
    <cellStyle name="Input 9 4 5" xfId="11082"/>
    <cellStyle name="Input 9 4 5 10" xfId="11083"/>
    <cellStyle name="Input 9 4 5 10 2" xfId="11084"/>
    <cellStyle name="Input 9 4 5 11" xfId="11085"/>
    <cellStyle name="Input 9 4 5 11 2" xfId="11086"/>
    <cellStyle name="Input 9 4 5 12" xfId="11087"/>
    <cellStyle name="Input 9 4 5 12 2" xfId="11088"/>
    <cellStyle name="Input 9 4 5 13" xfId="11089"/>
    <cellStyle name="Input 9 4 5 13 2" xfId="11090"/>
    <cellStyle name="Input 9 4 5 14" xfId="11091"/>
    <cellStyle name="Input 9 4 5 14 2" xfId="11092"/>
    <cellStyle name="Input 9 4 5 15" xfId="11093"/>
    <cellStyle name="Input 9 4 5 15 2" xfId="11094"/>
    <cellStyle name="Input 9 4 5 16" xfId="11095"/>
    <cellStyle name="Input 9 4 5 2" xfId="11096"/>
    <cellStyle name="Input 9 4 5 2 2" xfId="11097"/>
    <cellStyle name="Input 9 4 5 3" xfId="11098"/>
    <cellStyle name="Input 9 4 5 3 2" xfId="11099"/>
    <cellStyle name="Input 9 4 5 4" xfId="11100"/>
    <cellStyle name="Input 9 4 5 4 2" xfId="11101"/>
    <cellStyle name="Input 9 4 5 5" xfId="11102"/>
    <cellStyle name="Input 9 4 5 5 2" xfId="11103"/>
    <cellStyle name="Input 9 4 5 6" xfId="11104"/>
    <cellStyle name="Input 9 4 5 6 2" xfId="11105"/>
    <cellStyle name="Input 9 4 5 7" xfId="11106"/>
    <cellStyle name="Input 9 4 5 7 2" xfId="11107"/>
    <cellStyle name="Input 9 4 5 8" xfId="11108"/>
    <cellStyle name="Input 9 4 5 8 2" xfId="11109"/>
    <cellStyle name="Input 9 4 5 9" xfId="11110"/>
    <cellStyle name="Input 9 4 5 9 2" xfId="11111"/>
    <cellStyle name="Input 9 4 6" xfId="11112"/>
    <cellStyle name="Input 9 4 6 10" xfId="11113"/>
    <cellStyle name="Input 9 4 6 10 2" xfId="11114"/>
    <cellStyle name="Input 9 4 6 11" xfId="11115"/>
    <cellStyle name="Input 9 4 6 11 2" xfId="11116"/>
    <cellStyle name="Input 9 4 6 12" xfId="11117"/>
    <cellStyle name="Input 9 4 6 12 2" xfId="11118"/>
    <cellStyle name="Input 9 4 6 13" xfId="11119"/>
    <cellStyle name="Input 9 4 6 13 2" xfId="11120"/>
    <cellStyle name="Input 9 4 6 14" xfId="11121"/>
    <cellStyle name="Input 9 4 6 14 2" xfId="11122"/>
    <cellStyle name="Input 9 4 6 15" xfId="11123"/>
    <cellStyle name="Input 9 4 6 2" xfId="11124"/>
    <cellStyle name="Input 9 4 6 2 2" xfId="11125"/>
    <cellStyle name="Input 9 4 6 3" xfId="11126"/>
    <cellStyle name="Input 9 4 6 3 2" xfId="11127"/>
    <cellStyle name="Input 9 4 6 4" xfId="11128"/>
    <cellStyle name="Input 9 4 6 4 2" xfId="11129"/>
    <cellStyle name="Input 9 4 6 5" xfId="11130"/>
    <cellStyle name="Input 9 4 6 5 2" xfId="11131"/>
    <cellStyle name="Input 9 4 6 6" xfId="11132"/>
    <cellStyle name="Input 9 4 6 6 2" xfId="11133"/>
    <cellStyle name="Input 9 4 6 7" xfId="11134"/>
    <cellStyle name="Input 9 4 6 7 2" xfId="11135"/>
    <cellStyle name="Input 9 4 6 8" xfId="11136"/>
    <cellStyle name="Input 9 4 6 8 2" xfId="11137"/>
    <cellStyle name="Input 9 4 6 9" xfId="11138"/>
    <cellStyle name="Input 9 4 6 9 2" xfId="11139"/>
    <cellStyle name="Input 9 4 7" xfId="11140"/>
    <cellStyle name="Input 9 4 7 2" xfId="11141"/>
    <cellStyle name="Input 9 4 8" xfId="11142"/>
    <cellStyle name="Input 9 4 8 2" xfId="11143"/>
    <cellStyle name="Input 9 4 9" xfId="11144"/>
    <cellStyle name="Input 9 4 9 2" xfId="11145"/>
    <cellStyle name="Input 9 5" xfId="11146"/>
    <cellStyle name="Input 9 5 10" xfId="11147"/>
    <cellStyle name="Input 9 5 10 2" xfId="11148"/>
    <cellStyle name="Input 9 5 11" xfId="11149"/>
    <cellStyle name="Input 9 5 11 2" xfId="11150"/>
    <cellStyle name="Input 9 5 12" xfId="11151"/>
    <cellStyle name="Input 9 5 12 2" xfId="11152"/>
    <cellStyle name="Input 9 5 13" xfId="11153"/>
    <cellStyle name="Input 9 5 13 2" xfId="11154"/>
    <cellStyle name="Input 9 5 14" xfId="11155"/>
    <cellStyle name="Input 9 5 14 2" xfId="11156"/>
    <cellStyle name="Input 9 5 15" xfId="11157"/>
    <cellStyle name="Input 9 5 15 2" xfId="11158"/>
    <cellStyle name="Input 9 5 16" xfId="11159"/>
    <cellStyle name="Input 9 5 16 2" xfId="11160"/>
    <cellStyle name="Input 9 5 17" xfId="11161"/>
    <cellStyle name="Input 9 5 17 2" xfId="11162"/>
    <cellStyle name="Input 9 5 18" xfId="11163"/>
    <cellStyle name="Input 9 5 18 2" xfId="11164"/>
    <cellStyle name="Input 9 5 19" xfId="11165"/>
    <cellStyle name="Input 9 5 19 2" xfId="11166"/>
    <cellStyle name="Input 9 5 2" xfId="11167"/>
    <cellStyle name="Input 9 5 2 10" xfId="11168"/>
    <cellStyle name="Input 9 5 2 10 2" xfId="11169"/>
    <cellStyle name="Input 9 5 2 11" xfId="11170"/>
    <cellStyle name="Input 9 5 2 11 2" xfId="11171"/>
    <cellStyle name="Input 9 5 2 12" xfId="11172"/>
    <cellStyle name="Input 9 5 2 12 2" xfId="11173"/>
    <cellStyle name="Input 9 5 2 13" xfId="11174"/>
    <cellStyle name="Input 9 5 2 13 2" xfId="11175"/>
    <cellStyle name="Input 9 5 2 14" xfId="11176"/>
    <cellStyle name="Input 9 5 2 14 2" xfId="11177"/>
    <cellStyle name="Input 9 5 2 15" xfId="11178"/>
    <cellStyle name="Input 9 5 2 15 2" xfId="11179"/>
    <cellStyle name="Input 9 5 2 16" xfId="11180"/>
    <cellStyle name="Input 9 5 2 16 2" xfId="11181"/>
    <cellStyle name="Input 9 5 2 17" xfId="11182"/>
    <cellStyle name="Input 9 5 2 17 2" xfId="11183"/>
    <cellStyle name="Input 9 5 2 18" xfId="11184"/>
    <cellStyle name="Input 9 5 2 18 2" xfId="11185"/>
    <cellStyle name="Input 9 5 2 19" xfId="11186"/>
    <cellStyle name="Input 9 5 2 2" xfId="11187"/>
    <cellStyle name="Input 9 5 2 2 2" xfId="11188"/>
    <cellStyle name="Input 9 5 2 3" xfId="11189"/>
    <cellStyle name="Input 9 5 2 3 2" xfId="11190"/>
    <cellStyle name="Input 9 5 2 4" xfId="11191"/>
    <cellStyle name="Input 9 5 2 4 2" xfId="11192"/>
    <cellStyle name="Input 9 5 2 5" xfId="11193"/>
    <cellStyle name="Input 9 5 2 5 2" xfId="11194"/>
    <cellStyle name="Input 9 5 2 6" xfId="11195"/>
    <cellStyle name="Input 9 5 2 6 2" xfId="11196"/>
    <cellStyle name="Input 9 5 2 7" xfId="11197"/>
    <cellStyle name="Input 9 5 2 7 2" xfId="11198"/>
    <cellStyle name="Input 9 5 2 8" xfId="11199"/>
    <cellStyle name="Input 9 5 2 8 2" xfId="11200"/>
    <cellStyle name="Input 9 5 2 9" xfId="11201"/>
    <cellStyle name="Input 9 5 2 9 2" xfId="11202"/>
    <cellStyle name="Input 9 5 20" xfId="11203"/>
    <cellStyle name="Input 9 5 3" xfId="11204"/>
    <cellStyle name="Input 9 5 3 10" xfId="11205"/>
    <cellStyle name="Input 9 5 3 10 2" xfId="11206"/>
    <cellStyle name="Input 9 5 3 11" xfId="11207"/>
    <cellStyle name="Input 9 5 3 11 2" xfId="11208"/>
    <cellStyle name="Input 9 5 3 12" xfId="11209"/>
    <cellStyle name="Input 9 5 3 12 2" xfId="11210"/>
    <cellStyle name="Input 9 5 3 13" xfId="11211"/>
    <cellStyle name="Input 9 5 3 13 2" xfId="11212"/>
    <cellStyle name="Input 9 5 3 14" xfId="11213"/>
    <cellStyle name="Input 9 5 3 14 2" xfId="11214"/>
    <cellStyle name="Input 9 5 3 15" xfId="11215"/>
    <cellStyle name="Input 9 5 3 15 2" xfId="11216"/>
    <cellStyle name="Input 9 5 3 16" xfId="11217"/>
    <cellStyle name="Input 9 5 3 16 2" xfId="11218"/>
    <cellStyle name="Input 9 5 3 17" xfId="11219"/>
    <cellStyle name="Input 9 5 3 17 2" xfId="11220"/>
    <cellStyle name="Input 9 5 3 18" xfId="11221"/>
    <cellStyle name="Input 9 5 3 2" xfId="11222"/>
    <cellStyle name="Input 9 5 3 2 2" xfId="11223"/>
    <cellStyle name="Input 9 5 3 3" xfId="11224"/>
    <cellStyle name="Input 9 5 3 3 2" xfId="11225"/>
    <cellStyle name="Input 9 5 3 4" xfId="11226"/>
    <cellStyle name="Input 9 5 3 4 2" xfId="11227"/>
    <cellStyle name="Input 9 5 3 5" xfId="11228"/>
    <cellStyle name="Input 9 5 3 5 2" xfId="11229"/>
    <cellStyle name="Input 9 5 3 6" xfId="11230"/>
    <cellStyle name="Input 9 5 3 6 2" xfId="11231"/>
    <cellStyle name="Input 9 5 3 7" xfId="11232"/>
    <cellStyle name="Input 9 5 3 7 2" xfId="11233"/>
    <cellStyle name="Input 9 5 3 8" xfId="11234"/>
    <cellStyle name="Input 9 5 3 8 2" xfId="11235"/>
    <cellStyle name="Input 9 5 3 9" xfId="11236"/>
    <cellStyle name="Input 9 5 3 9 2" xfId="11237"/>
    <cellStyle name="Input 9 5 4" xfId="11238"/>
    <cellStyle name="Input 9 5 4 10" xfId="11239"/>
    <cellStyle name="Input 9 5 4 10 2" xfId="11240"/>
    <cellStyle name="Input 9 5 4 11" xfId="11241"/>
    <cellStyle name="Input 9 5 4 11 2" xfId="11242"/>
    <cellStyle name="Input 9 5 4 12" xfId="11243"/>
    <cellStyle name="Input 9 5 4 12 2" xfId="11244"/>
    <cellStyle name="Input 9 5 4 13" xfId="11245"/>
    <cellStyle name="Input 9 5 4 13 2" xfId="11246"/>
    <cellStyle name="Input 9 5 4 14" xfId="11247"/>
    <cellStyle name="Input 9 5 4 14 2" xfId="11248"/>
    <cellStyle name="Input 9 5 4 15" xfId="11249"/>
    <cellStyle name="Input 9 5 4 15 2" xfId="11250"/>
    <cellStyle name="Input 9 5 4 16" xfId="11251"/>
    <cellStyle name="Input 9 5 4 2" xfId="11252"/>
    <cellStyle name="Input 9 5 4 2 2" xfId="11253"/>
    <cellStyle name="Input 9 5 4 3" xfId="11254"/>
    <cellStyle name="Input 9 5 4 3 2" xfId="11255"/>
    <cellStyle name="Input 9 5 4 4" xfId="11256"/>
    <cellStyle name="Input 9 5 4 4 2" xfId="11257"/>
    <cellStyle name="Input 9 5 4 5" xfId="11258"/>
    <cellStyle name="Input 9 5 4 5 2" xfId="11259"/>
    <cellStyle name="Input 9 5 4 6" xfId="11260"/>
    <cellStyle name="Input 9 5 4 6 2" xfId="11261"/>
    <cellStyle name="Input 9 5 4 7" xfId="11262"/>
    <cellStyle name="Input 9 5 4 7 2" xfId="11263"/>
    <cellStyle name="Input 9 5 4 8" xfId="11264"/>
    <cellStyle name="Input 9 5 4 8 2" xfId="11265"/>
    <cellStyle name="Input 9 5 4 9" xfId="11266"/>
    <cellStyle name="Input 9 5 4 9 2" xfId="11267"/>
    <cellStyle name="Input 9 5 5" xfId="11268"/>
    <cellStyle name="Input 9 5 5 10" xfId="11269"/>
    <cellStyle name="Input 9 5 5 10 2" xfId="11270"/>
    <cellStyle name="Input 9 5 5 11" xfId="11271"/>
    <cellStyle name="Input 9 5 5 11 2" xfId="11272"/>
    <cellStyle name="Input 9 5 5 12" xfId="11273"/>
    <cellStyle name="Input 9 5 5 12 2" xfId="11274"/>
    <cellStyle name="Input 9 5 5 13" xfId="11275"/>
    <cellStyle name="Input 9 5 5 13 2" xfId="11276"/>
    <cellStyle name="Input 9 5 5 14" xfId="11277"/>
    <cellStyle name="Input 9 5 5 14 2" xfId="11278"/>
    <cellStyle name="Input 9 5 5 15" xfId="11279"/>
    <cellStyle name="Input 9 5 5 15 2" xfId="11280"/>
    <cellStyle name="Input 9 5 5 16" xfId="11281"/>
    <cellStyle name="Input 9 5 5 2" xfId="11282"/>
    <cellStyle name="Input 9 5 5 2 2" xfId="11283"/>
    <cellStyle name="Input 9 5 5 3" xfId="11284"/>
    <cellStyle name="Input 9 5 5 3 2" xfId="11285"/>
    <cellStyle name="Input 9 5 5 4" xfId="11286"/>
    <cellStyle name="Input 9 5 5 4 2" xfId="11287"/>
    <cellStyle name="Input 9 5 5 5" xfId="11288"/>
    <cellStyle name="Input 9 5 5 5 2" xfId="11289"/>
    <cellStyle name="Input 9 5 5 6" xfId="11290"/>
    <cellStyle name="Input 9 5 5 6 2" xfId="11291"/>
    <cellStyle name="Input 9 5 5 7" xfId="11292"/>
    <cellStyle name="Input 9 5 5 7 2" xfId="11293"/>
    <cellStyle name="Input 9 5 5 8" xfId="11294"/>
    <cellStyle name="Input 9 5 5 8 2" xfId="11295"/>
    <cellStyle name="Input 9 5 5 9" xfId="11296"/>
    <cellStyle name="Input 9 5 5 9 2" xfId="11297"/>
    <cellStyle name="Input 9 5 6" xfId="11298"/>
    <cellStyle name="Input 9 5 6 10" xfId="11299"/>
    <cellStyle name="Input 9 5 6 10 2" xfId="11300"/>
    <cellStyle name="Input 9 5 6 11" xfId="11301"/>
    <cellStyle name="Input 9 5 6 11 2" xfId="11302"/>
    <cellStyle name="Input 9 5 6 12" xfId="11303"/>
    <cellStyle name="Input 9 5 6 12 2" xfId="11304"/>
    <cellStyle name="Input 9 5 6 13" xfId="11305"/>
    <cellStyle name="Input 9 5 6 13 2" xfId="11306"/>
    <cellStyle name="Input 9 5 6 14" xfId="11307"/>
    <cellStyle name="Input 9 5 6 14 2" xfId="11308"/>
    <cellStyle name="Input 9 5 6 15" xfId="11309"/>
    <cellStyle name="Input 9 5 6 2" xfId="11310"/>
    <cellStyle name="Input 9 5 6 2 2" xfId="11311"/>
    <cellStyle name="Input 9 5 6 3" xfId="11312"/>
    <cellStyle name="Input 9 5 6 3 2" xfId="11313"/>
    <cellStyle name="Input 9 5 6 4" xfId="11314"/>
    <cellStyle name="Input 9 5 6 4 2" xfId="11315"/>
    <cellStyle name="Input 9 5 6 5" xfId="11316"/>
    <cellStyle name="Input 9 5 6 5 2" xfId="11317"/>
    <cellStyle name="Input 9 5 6 6" xfId="11318"/>
    <cellStyle name="Input 9 5 6 6 2" xfId="11319"/>
    <cellStyle name="Input 9 5 6 7" xfId="11320"/>
    <cellStyle name="Input 9 5 6 7 2" xfId="11321"/>
    <cellStyle name="Input 9 5 6 8" xfId="11322"/>
    <cellStyle name="Input 9 5 6 8 2" xfId="11323"/>
    <cellStyle name="Input 9 5 6 9" xfId="11324"/>
    <cellStyle name="Input 9 5 6 9 2" xfId="11325"/>
    <cellStyle name="Input 9 5 7" xfId="11326"/>
    <cellStyle name="Input 9 5 7 2" xfId="11327"/>
    <cellStyle name="Input 9 5 8" xfId="11328"/>
    <cellStyle name="Input 9 5 8 2" xfId="11329"/>
    <cellStyle name="Input 9 5 9" xfId="11330"/>
    <cellStyle name="Input 9 5 9 2" xfId="11331"/>
    <cellStyle name="Input 9 6" xfId="11332"/>
    <cellStyle name="Input 9 6 10" xfId="11333"/>
    <cellStyle name="Input 9 6 10 2" xfId="11334"/>
    <cellStyle name="Input 9 6 11" xfId="11335"/>
    <cellStyle name="Input 9 6 11 2" xfId="11336"/>
    <cellStyle name="Input 9 6 12" xfId="11337"/>
    <cellStyle name="Input 9 6 12 2" xfId="11338"/>
    <cellStyle name="Input 9 6 13" xfId="11339"/>
    <cellStyle name="Input 9 6 13 2" xfId="11340"/>
    <cellStyle name="Input 9 6 14" xfId="11341"/>
    <cellStyle name="Input 9 6 14 2" xfId="11342"/>
    <cellStyle name="Input 9 6 15" xfId="11343"/>
    <cellStyle name="Input 9 6 15 2" xfId="11344"/>
    <cellStyle name="Input 9 6 16" xfId="11345"/>
    <cellStyle name="Input 9 6 16 2" xfId="11346"/>
    <cellStyle name="Input 9 6 17" xfId="11347"/>
    <cellStyle name="Input 9 6 17 2" xfId="11348"/>
    <cellStyle name="Input 9 6 18" xfId="11349"/>
    <cellStyle name="Input 9 6 18 2" xfId="11350"/>
    <cellStyle name="Input 9 6 19" xfId="11351"/>
    <cellStyle name="Input 9 6 2" xfId="11352"/>
    <cellStyle name="Input 9 6 2 10" xfId="11353"/>
    <cellStyle name="Input 9 6 2 10 2" xfId="11354"/>
    <cellStyle name="Input 9 6 2 11" xfId="11355"/>
    <cellStyle name="Input 9 6 2 11 2" xfId="11356"/>
    <cellStyle name="Input 9 6 2 12" xfId="11357"/>
    <cellStyle name="Input 9 6 2 12 2" xfId="11358"/>
    <cellStyle name="Input 9 6 2 13" xfId="11359"/>
    <cellStyle name="Input 9 6 2 13 2" xfId="11360"/>
    <cellStyle name="Input 9 6 2 14" xfId="11361"/>
    <cellStyle name="Input 9 6 2 14 2" xfId="11362"/>
    <cellStyle name="Input 9 6 2 15" xfId="11363"/>
    <cellStyle name="Input 9 6 2 15 2" xfId="11364"/>
    <cellStyle name="Input 9 6 2 16" xfId="11365"/>
    <cellStyle name="Input 9 6 2 16 2" xfId="11366"/>
    <cellStyle name="Input 9 6 2 17" xfId="11367"/>
    <cellStyle name="Input 9 6 2 17 2" xfId="11368"/>
    <cellStyle name="Input 9 6 2 18" xfId="11369"/>
    <cellStyle name="Input 9 6 2 2" xfId="11370"/>
    <cellStyle name="Input 9 6 2 2 2" xfId="11371"/>
    <cellStyle name="Input 9 6 2 3" xfId="11372"/>
    <cellStyle name="Input 9 6 2 3 2" xfId="11373"/>
    <cellStyle name="Input 9 6 2 4" xfId="11374"/>
    <cellStyle name="Input 9 6 2 4 2" xfId="11375"/>
    <cellStyle name="Input 9 6 2 5" xfId="11376"/>
    <cellStyle name="Input 9 6 2 5 2" xfId="11377"/>
    <cellStyle name="Input 9 6 2 6" xfId="11378"/>
    <cellStyle name="Input 9 6 2 6 2" xfId="11379"/>
    <cellStyle name="Input 9 6 2 7" xfId="11380"/>
    <cellStyle name="Input 9 6 2 7 2" xfId="11381"/>
    <cellStyle name="Input 9 6 2 8" xfId="11382"/>
    <cellStyle name="Input 9 6 2 8 2" xfId="11383"/>
    <cellStyle name="Input 9 6 2 9" xfId="11384"/>
    <cellStyle name="Input 9 6 2 9 2" xfId="11385"/>
    <cellStyle name="Input 9 6 3" xfId="11386"/>
    <cellStyle name="Input 9 6 3 10" xfId="11387"/>
    <cellStyle name="Input 9 6 3 10 2" xfId="11388"/>
    <cellStyle name="Input 9 6 3 11" xfId="11389"/>
    <cellStyle name="Input 9 6 3 11 2" xfId="11390"/>
    <cellStyle name="Input 9 6 3 12" xfId="11391"/>
    <cellStyle name="Input 9 6 3 12 2" xfId="11392"/>
    <cellStyle name="Input 9 6 3 13" xfId="11393"/>
    <cellStyle name="Input 9 6 3 13 2" xfId="11394"/>
    <cellStyle name="Input 9 6 3 14" xfId="11395"/>
    <cellStyle name="Input 9 6 3 14 2" xfId="11396"/>
    <cellStyle name="Input 9 6 3 15" xfId="11397"/>
    <cellStyle name="Input 9 6 3 15 2" xfId="11398"/>
    <cellStyle name="Input 9 6 3 16" xfId="11399"/>
    <cellStyle name="Input 9 6 3 2" xfId="11400"/>
    <cellStyle name="Input 9 6 3 2 2" xfId="11401"/>
    <cellStyle name="Input 9 6 3 3" xfId="11402"/>
    <cellStyle name="Input 9 6 3 3 2" xfId="11403"/>
    <cellStyle name="Input 9 6 3 4" xfId="11404"/>
    <cellStyle name="Input 9 6 3 4 2" xfId="11405"/>
    <cellStyle name="Input 9 6 3 5" xfId="11406"/>
    <cellStyle name="Input 9 6 3 5 2" xfId="11407"/>
    <cellStyle name="Input 9 6 3 6" xfId="11408"/>
    <cellStyle name="Input 9 6 3 6 2" xfId="11409"/>
    <cellStyle name="Input 9 6 3 7" xfId="11410"/>
    <cellStyle name="Input 9 6 3 7 2" xfId="11411"/>
    <cellStyle name="Input 9 6 3 8" xfId="11412"/>
    <cellStyle name="Input 9 6 3 8 2" xfId="11413"/>
    <cellStyle name="Input 9 6 3 9" xfId="11414"/>
    <cellStyle name="Input 9 6 3 9 2" xfId="11415"/>
    <cellStyle name="Input 9 6 4" xfId="11416"/>
    <cellStyle name="Input 9 6 4 10" xfId="11417"/>
    <cellStyle name="Input 9 6 4 10 2" xfId="11418"/>
    <cellStyle name="Input 9 6 4 11" xfId="11419"/>
    <cellStyle name="Input 9 6 4 11 2" xfId="11420"/>
    <cellStyle name="Input 9 6 4 12" xfId="11421"/>
    <cellStyle name="Input 9 6 4 12 2" xfId="11422"/>
    <cellStyle name="Input 9 6 4 13" xfId="11423"/>
    <cellStyle name="Input 9 6 4 13 2" xfId="11424"/>
    <cellStyle name="Input 9 6 4 14" xfId="11425"/>
    <cellStyle name="Input 9 6 4 14 2" xfId="11426"/>
    <cellStyle name="Input 9 6 4 15" xfId="11427"/>
    <cellStyle name="Input 9 6 4 15 2" xfId="11428"/>
    <cellStyle name="Input 9 6 4 16" xfId="11429"/>
    <cellStyle name="Input 9 6 4 2" xfId="11430"/>
    <cellStyle name="Input 9 6 4 2 2" xfId="11431"/>
    <cellStyle name="Input 9 6 4 3" xfId="11432"/>
    <cellStyle name="Input 9 6 4 3 2" xfId="11433"/>
    <cellStyle name="Input 9 6 4 4" xfId="11434"/>
    <cellStyle name="Input 9 6 4 4 2" xfId="11435"/>
    <cellStyle name="Input 9 6 4 5" xfId="11436"/>
    <cellStyle name="Input 9 6 4 5 2" xfId="11437"/>
    <cellStyle name="Input 9 6 4 6" xfId="11438"/>
    <cellStyle name="Input 9 6 4 6 2" xfId="11439"/>
    <cellStyle name="Input 9 6 4 7" xfId="11440"/>
    <cellStyle name="Input 9 6 4 7 2" xfId="11441"/>
    <cellStyle name="Input 9 6 4 8" xfId="11442"/>
    <cellStyle name="Input 9 6 4 8 2" xfId="11443"/>
    <cellStyle name="Input 9 6 4 9" xfId="11444"/>
    <cellStyle name="Input 9 6 4 9 2" xfId="11445"/>
    <cellStyle name="Input 9 6 5" xfId="11446"/>
    <cellStyle name="Input 9 6 5 10" xfId="11447"/>
    <cellStyle name="Input 9 6 5 10 2" xfId="11448"/>
    <cellStyle name="Input 9 6 5 11" xfId="11449"/>
    <cellStyle name="Input 9 6 5 11 2" xfId="11450"/>
    <cellStyle name="Input 9 6 5 12" xfId="11451"/>
    <cellStyle name="Input 9 6 5 12 2" xfId="11452"/>
    <cellStyle name="Input 9 6 5 13" xfId="11453"/>
    <cellStyle name="Input 9 6 5 13 2" xfId="11454"/>
    <cellStyle name="Input 9 6 5 14" xfId="11455"/>
    <cellStyle name="Input 9 6 5 14 2" xfId="11456"/>
    <cellStyle name="Input 9 6 5 15" xfId="11457"/>
    <cellStyle name="Input 9 6 5 2" xfId="11458"/>
    <cellStyle name="Input 9 6 5 2 2" xfId="11459"/>
    <cellStyle name="Input 9 6 5 3" xfId="11460"/>
    <cellStyle name="Input 9 6 5 3 2" xfId="11461"/>
    <cellStyle name="Input 9 6 5 4" xfId="11462"/>
    <cellStyle name="Input 9 6 5 4 2" xfId="11463"/>
    <cellStyle name="Input 9 6 5 5" xfId="11464"/>
    <cellStyle name="Input 9 6 5 5 2" xfId="11465"/>
    <cellStyle name="Input 9 6 5 6" xfId="11466"/>
    <cellStyle name="Input 9 6 5 6 2" xfId="11467"/>
    <cellStyle name="Input 9 6 5 7" xfId="11468"/>
    <cellStyle name="Input 9 6 5 7 2" xfId="11469"/>
    <cellStyle name="Input 9 6 5 8" xfId="11470"/>
    <cellStyle name="Input 9 6 5 8 2" xfId="11471"/>
    <cellStyle name="Input 9 6 5 9" xfId="11472"/>
    <cellStyle name="Input 9 6 5 9 2" xfId="11473"/>
    <cellStyle name="Input 9 6 6" xfId="11474"/>
    <cellStyle name="Input 9 6 6 2" xfId="11475"/>
    <cellStyle name="Input 9 6 7" xfId="11476"/>
    <cellStyle name="Input 9 6 7 2" xfId="11477"/>
    <cellStyle name="Input 9 6 8" xfId="11478"/>
    <cellStyle name="Input 9 6 8 2" xfId="11479"/>
    <cellStyle name="Input 9 6 9" xfId="11480"/>
    <cellStyle name="Input 9 6 9 2" xfId="11481"/>
    <cellStyle name="Input 9 7" xfId="11482"/>
    <cellStyle name="Input 9 7 10" xfId="11483"/>
    <cellStyle name="Input 9 7 10 2" xfId="11484"/>
    <cellStyle name="Input 9 7 11" xfId="11485"/>
    <cellStyle name="Input 9 7 11 2" xfId="11486"/>
    <cellStyle name="Input 9 7 12" xfId="11487"/>
    <cellStyle name="Input 9 7 12 2" xfId="11488"/>
    <cellStyle name="Input 9 7 13" xfId="11489"/>
    <cellStyle name="Input 9 7 13 2" xfId="11490"/>
    <cellStyle name="Input 9 7 14" xfId="11491"/>
    <cellStyle name="Input 9 7 14 2" xfId="11492"/>
    <cellStyle name="Input 9 7 15" xfId="11493"/>
    <cellStyle name="Input 9 7 15 2" xfId="11494"/>
    <cellStyle name="Input 9 7 16" xfId="11495"/>
    <cellStyle name="Input 9 7 16 2" xfId="11496"/>
    <cellStyle name="Input 9 7 17" xfId="11497"/>
    <cellStyle name="Input 9 7 17 2" xfId="11498"/>
    <cellStyle name="Input 9 7 18" xfId="11499"/>
    <cellStyle name="Input 9 7 18 2" xfId="11500"/>
    <cellStyle name="Input 9 7 19" xfId="11501"/>
    <cellStyle name="Input 9 7 2" xfId="11502"/>
    <cellStyle name="Input 9 7 2 10" xfId="11503"/>
    <cellStyle name="Input 9 7 2 10 2" xfId="11504"/>
    <cellStyle name="Input 9 7 2 11" xfId="11505"/>
    <cellStyle name="Input 9 7 2 11 2" xfId="11506"/>
    <cellStyle name="Input 9 7 2 12" xfId="11507"/>
    <cellStyle name="Input 9 7 2 12 2" xfId="11508"/>
    <cellStyle name="Input 9 7 2 13" xfId="11509"/>
    <cellStyle name="Input 9 7 2 13 2" xfId="11510"/>
    <cellStyle name="Input 9 7 2 14" xfId="11511"/>
    <cellStyle name="Input 9 7 2 14 2" xfId="11512"/>
    <cellStyle name="Input 9 7 2 15" xfId="11513"/>
    <cellStyle name="Input 9 7 2 15 2" xfId="11514"/>
    <cellStyle name="Input 9 7 2 16" xfId="11515"/>
    <cellStyle name="Input 9 7 2 16 2" xfId="11516"/>
    <cellStyle name="Input 9 7 2 17" xfId="11517"/>
    <cellStyle name="Input 9 7 2 17 2" xfId="11518"/>
    <cellStyle name="Input 9 7 2 18" xfId="11519"/>
    <cellStyle name="Input 9 7 2 2" xfId="11520"/>
    <cellStyle name="Input 9 7 2 2 2" xfId="11521"/>
    <cellStyle name="Input 9 7 2 3" xfId="11522"/>
    <cellStyle name="Input 9 7 2 3 2" xfId="11523"/>
    <cellStyle name="Input 9 7 2 4" xfId="11524"/>
    <cellStyle name="Input 9 7 2 4 2" xfId="11525"/>
    <cellStyle name="Input 9 7 2 5" xfId="11526"/>
    <cellStyle name="Input 9 7 2 5 2" xfId="11527"/>
    <cellStyle name="Input 9 7 2 6" xfId="11528"/>
    <cellStyle name="Input 9 7 2 6 2" xfId="11529"/>
    <cellStyle name="Input 9 7 2 7" xfId="11530"/>
    <cellStyle name="Input 9 7 2 7 2" xfId="11531"/>
    <cellStyle name="Input 9 7 2 8" xfId="11532"/>
    <cellStyle name="Input 9 7 2 8 2" xfId="11533"/>
    <cellStyle name="Input 9 7 2 9" xfId="11534"/>
    <cellStyle name="Input 9 7 2 9 2" xfId="11535"/>
    <cellStyle name="Input 9 7 3" xfId="11536"/>
    <cellStyle name="Input 9 7 3 10" xfId="11537"/>
    <cellStyle name="Input 9 7 3 10 2" xfId="11538"/>
    <cellStyle name="Input 9 7 3 11" xfId="11539"/>
    <cellStyle name="Input 9 7 3 11 2" xfId="11540"/>
    <cellStyle name="Input 9 7 3 12" xfId="11541"/>
    <cellStyle name="Input 9 7 3 12 2" xfId="11542"/>
    <cellStyle name="Input 9 7 3 13" xfId="11543"/>
    <cellStyle name="Input 9 7 3 13 2" xfId="11544"/>
    <cellStyle name="Input 9 7 3 14" xfId="11545"/>
    <cellStyle name="Input 9 7 3 14 2" xfId="11546"/>
    <cellStyle name="Input 9 7 3 15" xfId="11547"/>
    <cellStyle name="Input 9 7 3 15 2" xfId="11548"/>
    <cellStyle name="Input 9 7 3 16" xfId="11549"/>
    <cellStyle name="Input 9 7 3 2" xfId="11550"/>
    <cellStyle name="Input 9 7 3 2 2" xfId="11551"/>
    <cellStyle name="Input 9 7 3 3" xfId="11552"/>
    <cellStyle name="Input 9 7 3 3 2" xfId="11553"/>
    <cellStyle name="Input 9 7 3 4" xfId="11554"/>
    <cellStyle name="Input 9 7 3 4 2" xfId="11555"/>
    <cellStyle name="Input 9 7 3 5" xfId="11556"/>
    <cellStyle name="Input 9 7 3 5 2" xfId="11557"/>
    <cellStyle name="Input 9 7 3 6" xfId="11558"/>
    <cellStyle name="Input 9 7 3 6 2" xfId="11559"/>
    <cellStyle name="Input 9 7 3 7" xfId="11560"/>
    <cellStyle name="Input 9 7 3 7 2" xfId="11561"/>
    <cellStyle name="Input 9 7 3 8" xfId="11562"/>
    <cellStyle name="Input 9 7 3 8 2" xfId="11563"/>
    <cellStyle name="Input 9 7 3 9" xfId="11564"/>
    <cellStyle name="Input 9 7 3 9 2" xfId="11565"/>
    <cellStyle name="Input 9 7 4" xfId="11566"/>
    <cellStyle name="Input 9 7 4 10" xfId="11567"/>
    <cellStyle name="Input 9 7 4 10 2" xfId="11568"/>
    <cellStyle name="Input 9 7 4 11" xfId="11569"/>
    <cellStyle name="Input 9 7 4 11 2" xfId="11570"/>
    <cellStyle name="Input 9 7 4 12" xfId="11571"/>
    <cellStyle name="Input 9 7 4 12 2" xfId="11572"/>
    <cellStyle name="Input 9 7 4 13" xfId="11573"/>
    <cellStyle name="Input 9 7 4 13 2" xfId="11574"/>
    <cellStyle name="Input 9 7 4 14" xfId="11575"/>
    <cellStyle name="Input 9 7 4 14 2" xfId="11576"/>
    <cellStyle name="Input 9 7 4 15" xfId="11577"/>
    <cellStyle name="Input 9 7 4 15 2" xfId="11578"/>
    <cellStyle name="Input 9 7 4 16" xfId="11579"/>
    <cellStyle name="Input 9 7 4 2" xfId="11580"/>
    <cellStyle name="Input 9 7 4 2 2" xfId="11581"/>
    <cellStyle name="Input 9 7 4 3" xfId="11582"/>
    <cellStyle name="Input 9 7 4 3 2" xfId="11583"/>
    <cellStyle name="Input 9 7 4 4" xfId="11584"/>
    <cellStyle name="Input 9 7 4 4 2" xfId="11585"/>
    <cellStyle name="Input 9 7 4 5" xfId="11586"/>
    <cellStyle name="Input 9 7 4 5 2" xfId="11587"/>
    <cellStyle name="Input 9 7 4 6" xfId="11588"/>
    <cellStyle name="Input 9 7 4 6 2" xfId="11589"/>
    <cellStyle name="Input 9 7 4 7" xfId="11590"/>
    <cellStyle name="Input 9 7 4 7 2" xfId="11591"/>
    <cellStyle name="Input 9 7 4 8" xfId="11592"/>
    <cellStyle name="Input 9 7 4 8 2" xfId="11593"/>
    <cellStyle name="Input 9 7 4 9" xfId="11594"/>
    <cellStyle name="Input 9 7 4 9 2" xfId="11595"/>
    <cellStyle name="Input 9 7 5" xfId="11596"/>
    <cellStyle name="Input 9 7 5 10" xfId="11597"/>
    <cellStyle name="Input 9 7 5 10 2" xfId="11598"/>
    <cellStyle name="Input 9 7 5 11" xfId="11599"/>
    <cellStyle name="Input 9 7 5 11 2" xfId="11600"/>
    <cellStyle name="Input 9 7 5 12" xfId="11601"/>
    <cellStyle name="Input 9 7 5 12 2" xfId="11602"/>
    <cellStyle name="Input 9 7 5 13" xfId="11603"/>
    <cellStyle name="Input 9 7 5 13 2" xfId="11604"/>
    <cellStyle name="Input 9 7 5 14" xfId="11605"/>
    <cellStyle name="Input 9 7 5 14 2" xfId="11606"/>
    <cellStyle name="Input 9 7 5 15" xfId="11607"/>
    <cellStyle name="Input 9 7 5 2" xfId="11608"/>
    <cellStyle name="Input 9 7 5 2 2" xfId="11609"/>
    <cellStyle name="Input 9 7 5 3" xfId="11610"/>
    <cellStyle name="Input 9 7 5 3 2" xfId="11611"/>
    <cellStyle name="Input 9 7 5 4" xfId="11612"/>
    <cellStyle name="Input 9 7 5 4 2" xfId="11613"/>
    <cellStyle name="Input 9 7 5 5" xfId="11614"/>
    <cellStyle name="Input 9 7 5 5 2" xfId="11615"/>
    <cellStyle name="Input 9 7 5 6" xfId="11616"/>
    <cellStyle name="Input 9 7 5 6 2" xfId="11617"/>
    <cellStyle name="Input 9 7 5 7" xfId="11618"/>
    <cellStyle name="Input 9 7 5 7 2" xfId="11619"/>
    <cellStyle name="Input 9 7 5 8" xfId="11620"/>
    <cellStyle name="Input 9 7 5 8 2" xfId="11621"/>
    <cellStyle name="Input 9 7 5 9" xfId="11622"/>
    <cellStyle name="Input 9 7 5 9 2" xfId="11623"/>
    <cellStyle name="Input 9 7 6" xfId="11624"/>
    <cellStyle name="Input 9 7 6 2" xfId="11625"/>
    <cellStyle name="Input 9 7 7" xfId="11626"/>
    <cellStyle name="Input 9 7 7 2" xfId="11627"/>
    <cellStyle name="Input 9 7 8" xfId="11628"/>
    <cellStyle name="Input 9 7 8 2" xfId="11629"/>
    <cellStyle name="Input 9 7 9" xfId="11630"/>
    <cellStyle name="Input 9 7 9 2" xfId="11631"/>
    <cellStyle name="Input 9 8" xfId="11632"/>
    <cellStyle name="Input 9 8 10" xfId="11633"/>
    <cellStyle name="Input 9 8 10 2" xfId="11634"/>
    <cellStyle name="Input 9 8 11" xfId="11635"/>
    <cellStyle name="Input 9 8 11 2" xfId="11636"/>
    <cellStyle name="Input 9 8 12" xfId="11637"/>
    <cellStyle name="Input 9 8 12 2" xfId="11638"/>
    <cellStyle name="Input 9 8 13" xfId="11639"/>
    <cellStyle name="Input 9 8 13 2" xfId="11640"/>
    <cellStyle name="Input 9 8 14" xfId="11641"/>
    <cellStyle name="Input 9 8 14 2" xfId="11642"/>
    <cellStyle name="Input 9 8 15" xfId="11643"/>
    <cellStyle name="Input 9 8 15 2" xfId="11644"/>
    <cellStyle name="Input 9 8 16" xfId="11645"/>
    <cellStyle name="Input 9 8 16 2" xfId="11646"/>
    <cellStyle name="Input 9 8 17" xfId="11647"/>
    <cellStyle name="Input 9 8 17 2" xfId="11648"/>
    <cellStyle name="Input 9 8 18" xfId="11649"/>
    <cellStyle name="Input 9 8 2" xfId="11650"/>
    <cellStyle name="Input 9 8 2 10" xfId="11651"/>
    <cellStyle name="Input 9 8 2 10 2" xfId="11652"/>
    <cellStyle name="Input 9 8 2 11" xfId="11653"/>
    <cellStyle name="Input 9 8 2 11 2" xfId="11654"/>
    <cellStyle name="Input 9 8 2 12" xfId="11655"/>
    <cellStyle name="Input 9 8 2 12 2" xfId="11656"/>
    <cellStyle name="Input 9 8 2 13" xfId="11657"/>
    <cellStyle name="Input 9 8 2 13 2" xfId="11658"/>
    <cellStyle name="Input 9 8 2 14" xfId="11659"/>
    <cellStyle name="Input 9 8 2 14 2" xfId="11660"/>
    <cellStyle name="Input 9 8 2 15" xfId="11661"/>
    <cellStyle name="Input 9 8 2 15 2" xfId="11662"/>
    <cellStyle name="Input 9 8 2 16" xfId="11663"/>
    <cellStyle name="Input 9 8 2 16 2" xfId="11664"/>
    <cellStyle name="Input 9 8 2 17" xfId="11665"/>
    <cellStyle name="Input 9 8 2 17 2" xfId="11666"/>
    <cellStyle name="Input 9 8 2 18" xfId="11667"/>
    <cellStyle name="Input 9 8 2 2" xfId="11668"/>
    <cellStyle name="Input 9 8 2 2 2" xfId="11669"/>
    <cellStyle name="Input 9 8 2 3" xfId="11670"/>
    <cellStyle name="Input 9 8 2 3 2" xfId="11671"/>
    <cellStyle name="Input 9 8 2 4" xfId="11672"/>
    <cellStyle name="Input 9 8 2 4 2" xfId="11673"/>
    <cellStyle name="Input 9 8 2 5" xfId="11674"/>
    <cellStyle name="Input 9 8 2 5 2" xfId="11675"/>
    <cellStyle name="Input 9 8 2 6" xfId="11676"/>
    <cellStyle name="Input 9 8 2 6 2" xfId="11677"/>
    <cellStyle name="Input 9 8 2 7" xfId="11678"/>
    <cellStyle name="Input 9 8 2 7 2" xfId="11679"/>
    <cellStyle name="Input 9 8 2 8" xfId="11680"/>
    <cellStyle name="Input 9 8 2 8 2" xfId="11681"/>
    <cellStyle name="Input 9 8 2 9" xfId="11682"/>
    <cellStyle name="Input 9 8 2 9 2" xfId="11683"/>
    <cellStyle name="Input 9 8 3" xfId="11684"/>
    <cellStyle name="Input 9 8 3 10" xfId="11685"/>
    <cellStyle name="Input 9 8 3 10 2" xfId="11686"/>
    <cellStyle name="Input 9 8 3 11" xfId="11687"/>
    <cellStyle name="Input 9 8 3 11 2" xfId="11688"/>
    <cellStyle name="Input 9 8 3 12" xfId="11689"/>
    <cellStyle name="Input 9 8 3 12 2" xfId="11690"/>
    <cellStyle name="Input 9 8 3 13" xfId="11691"/>
    <cellStyle name="Input 9 8 3 13 2" xfId="11692"/>
    <cellStyle name="Input 9 8 3 14" xfId="11693"/>
    <cellStyle name="Input 9 8 3 14 2" xfId="11694"/>
    <cellStyle name="Input 9 8 3 15" xfId="11695"/>
    <cellStyle name="Input 9 8 3 15 2" xfId="11696"/>
    <cellStyle name="Input 9 8 3 16" xfId="11697"/>
    <cellStyle name="Input 9 8 3 2" xfId="11698"/>
    <cellStyle name="Input 9 8 3 2 2" xfId="11699"/>
    <cellStyle name="Input 9 8 3 3" xfId="11700"/>
    <cellStyle name="Input 9 8 3 3 2" xfId="11701"/>
    <cellStyle name="Input 9 8 3 4" xfId="11702"/>
    <cellStyle name="Input 9 8 3 4 2" xfId="11703"/>
    <cellStyle name="Input 9 8 3 5" xfId="11704"/>
    <cellStyle name="Input 9 8 3 5 2" xfId="11705"/>
    <cellStyle name="Input 9 8 3 6" xfId="11706"/>
    <cellStyle name="Input 9 8 3 6 2" xfId="11707"/>
    <cellStyle name="Input 9 8 3 7" xfId="11708"/>
    <cellStyle name="Input 9 8 3 7 2" xfId="11709"/>
    <cellStyle name="Input 9 8 3 8" xfId="11710"/>
    <cellStyle name="Input 9 8 3 8 2" xfId="11711"/>
    <cellStyle name="Input 9 8 3 9" xfId="11712"/>
    <cellStyle name="Input 9 8 3 9 2" xfId="11713"/>
    <cellStyle name="Input 9 8 4" xfId="11714"/>
    <cellStyle name="Input 9 8 4 10" xfId="11715"/>
    <cellStyle name="Input 9 8 4 10 2" xfId="11716"/>
    <cellStyle name="Input 9 8 4 11" xfId="11717"/>
    <cellStyle name="Input 9 8 4 11 2" xfId="11718"/>
    <cellStyle name="Input 9 8 4 12" xfId="11719"/>
    <cellStyle name="Input 9 8 4 12 2" xfId="11720"/>
    <cellStyle name="Input 9 8 4 13" xfId="11721"/>
    <cellStyle name="Input 9 8 4 13 2" xfId="11722"/>
    <cellStyle name="Input 9 8 4 14" xfId="11723"/>
    <cellStyle name="Input 9 8 4 14 2" xfId="11724"/>
    <cellStyle name="Input 9 8 4 15" xfId="11725"/>
    <cellStyle name="Input 9 8 4 15 2" xfId="11726"/>
    <cellStyle name="Input 9 8 4 16" xfId="11727"/>
    <cellStyle name="Input 9 8 4 2" xfId="11728"/>
    <cellStyle name="Input 9 8 4 2 2" xfId="11729"/>
    <cellStyle name="Input 9 8 4 3" xfId="11730"/>
    <cellStyle name="Input 9 8 4 3 2" xfId="11731"/>
    <cellStyle name="Input 9 8 4 4" xfId="11732"/>
    <cellStyle name="Input 9 8 4 4 2" xfId="11733"/>
    <cellStyle name="Input 9 8 4 5" xfId="11734"/>
    <cellStyle name="Input 9 8 4 5 2" xfId="11735"/>
    <cellStyle name="Input 9 8 4 6" xfId="11736"/>
    <cellStyle name="Input 9 8 4 6 2" xfId="11737"/>
    <cellStyle name="Input 9 8 4 7" xfId="11738"/>
    <cellStyle name="Input 9 8 4 7 2" xfId="11739"/>
    <cellStyle name="Input 9 8 4 8" xfId="11740"/>
    <cellStyle name="Input 9 8 4 8 2" xfId="11741"/>
    <cellStyle name="Input 9 8 4 9" xfId="11742"/>
    <cellStyle name="Input 9 8 4 9 2" xfId="11743"/>
    <cellStyle name="Input 9 8 5" xfId="11744"/>
    <cellStyle name="Input 9 8 5 10" xfId="11745"/>
    <cellStyle name="Input 9 8 5 10 2" xfId="11746"/>
    <cellStyle name="Input 9 8 5 11" xfId="11747"/>
    <cellStyle name="Input 9 8 5 11 2" xfId="11748"/>
    <cellStyle name="Input 9 8 5 12" xfId="11749"/>
    <cellStyle name="Input 9 8 5 12 2" xfId="11750"/>
    <cellStyle name="Input 9 8 5 13" xfId="11751"/>
    <cellStyle name="Input 9 8 5 13 2" xfId="11752"/>
    <cellStyle name="Input 9 8 5 14" xfId="11753"/>
    <cellStyle name="Input 9 8 5 2" xfId="11754"/>
    <cellStyle name="Input 9 8 5 2 2" xfId="11755"/>
    <cellStyle name="Input 9 8 5 3" xfId="11756"/>
    <cellStyle name="Input 9 8 5 3 2" xfId="11757"/>
    <cellStyle name="Input 9 8 5 4" xfId="11758"/>
    <cellStyle name="Input 9 8 5 4 2" xfId="11759"/>
    <cellStyle name="Input 9 8 5 5" xfId="11760"/>
    <cellStyle name="Input 9 8 5 5 2" xfId="11761"/>
    <cellStyle name="Input 9 8 5 6" xfId="11762"/>
    <cellStyle name="Input 9 8 5 6 2" xfId="11763"/>
    <cellStyle name="Input 9 8 5 7" xfId="11764"/>
    <cellStyle name="Input 9 8 5 7 2" xfId="11765"/>
    <cellStyle name="Input 9 8 5 8" xfId="11766"/>
    <cellStyle name="Input 9 8 5 8 2" xfId="11767"/>
    <cellStyle name="Input 9 8 5 9" xfId="11768"/>
    <cellStyle name="Input 9 8 5 9 2" xfId="11769"/>
    <cellStyle name="Input 9 8 6" xfId="11770"/>
    <cellStyle name="Input 9 8 6 2" xfId="11771"/>
    <cellStyle name="Input 9 8 7" xfId="11772"/>
    <cellStyle name="Input 9 8 7 2" xfId="11773"/>
    <cellStyle name="Input 9 8 8" xfId="11774"/>
    <cellStyle name="Input 9 8 8 2" xfId="11775"/>
    <cellStyle name="Input 9 8 9" xfId="11776"/>
    <cellStyle name="Input 9 8 9 2" xfId="11777"/>
    <cellStyle name="Input 9 9" xfId="11778"/>
    <cellStyle name="Input 9 9 10" xfId="11779"/>
    <cellStyle name="Input 9 9 10 2" xfId="11780"/>
    <cellStyle name="Input 9 9 11" xfId="11781"/>
    <cellStyle name="Input 9 9 11 2" xfId="11782"/>
    <cellStyle name="Input 9 9 12" xfId="11783"/>
    <cellStyle name="Input 9 9 12 2" xfId="11784"/>
    <cellStyle name="Input 9 9 13" xfId="11785"/>
    <cellStyle name="Input 9 9 13 2" xfId="11786"/>
    <cellStyle name="Input 9 9 14" xfId="11787"/>
    <cellStyle name="Input 9 9 14 2" xfId="11788"/>
    <cellStyle name="Input 9 9 15" xfId="11789"/>
    <cellStyle name="Input 9 9 15 2" xfId="11790"/>
    <cellStyle name="Input 9 9 16" xfId="11791"/>
    <cellStyle name="Input 9 9 16 2" xfId="11792"/>
    <cellStyle name="Input 9 9 17" xfId="11793"/>
    <cellStyle name="Input 9 9 17 2" xfId="11794"/>
    <cellStyle name="Input 9 9 18" xfId="11795"/>
    <cellStyle name="Input 9 9 2" xfId="11796"/>
    <cellStyle name="Input 9 9 2 10" xfId="11797"/>
    <cellStyle name="Input 9 9 2 10 2" xfId="11798"/>
    <cellStyle name="Input 9 9 2 11" xfId="11799"/>
    <cellStyle name="Input 9 9 2 11 2" xfId="11800"/>
    <cellStyle name="Input 9 9 2 12" xfId="11801"/>
    <cellStyle name="Input 9 9 2 12 2" xfId="11802"/>
    <cellStyle name="Input 9 9 2 13" xfId="11803"/>
    <cellStyle name="Input 9 9 2 13 2" xfId="11804"/>
    <cellStyle name="Input 9 9 2 14" xfId="11805"/>
    <cellStyle name="Input 9 9 2 14 2" xfId="11806"/>
    <cellStyle name="Input 9 9 2 15" xfId="11807"/>
    <cellStyle name="Input 9 9 2 15 2" xfId="11808"/>
    <cellStyle name="Input 9 9 2 16" xfId="11809"/>
    <cellStyle name="Input 9 9 2 16 2" xfId="11810"/>
    <cellStyle name="Input 9 9 2 17" xfId="11811"/>
    <cellStyle name="Input 9 9 2 17 2" xfId="11812"/>
    <cellStyle name="Input 9 9 2 18" xfId="11813"/>
    <cellStyle name="Input 9 9 2 2" xfId="11814"/>
    <cellStyle name="Input 9 9 2 2 2" xfId="11815"/>
    <cellStyle name="Input 9 9 2 3" xfId="11816"/>
    <cellStyle name="Input 9 9 2 3 2" xfId="11817"/>
    <cellStyle name="Input 9 9 2 4" xfId="11818"/>
    <cellStyle name="Input 9 9 2 4 2" xfId="11819"/>
    <cellStyle name="Input 9 9 2 5" xfId="11820"/>
    <cellStyle name="Input 9 9 2 5 2" xfId="11821"/>
    <cellStyle name="Input 9 9 2 6" xfId="11822"/>
    <cellStyle name="Input 9 9 2 6 2" xfId="11823"/>
    <cellStyle name="Input 9 9 2 7" xfId="11824"/>
    <cellStyle name="Input 9 9 2 7 2" xfId="11825"/>
    <cellStyle name="Input 9 9 2 8" xfId="11826"/>
    <cellStyle name="Input 9 9 2 8 2" xfId="11827"/>
    <cellStyle name="Input 9 9 2 9" xfId="11828"/>
    <cellStyle name="Input 9 9 2 9 2" xfId="11829"/>
    <cellStyle name="Input 9 9 3" xfId="11830"/>
    <cellStyle name="Input 9 9 3 10" xfId="11831"/>
    <cellStyle name="Input 9 9 3 10 2" xfId="11832"/>
    <cellStyle name="Input 9 9 3 11" xfId="11833"/>
    <cellStyle name="Input 9 9 3 11 2" xfId="11834"/>
    <cellStyle name="Input 9 9 3 12" xfId="11835"/>
    <cellStyle name="Input 9 9 3 12 2" xfId="11836"/>
    <cellStyle name="Input 9 9 3 13" xfId="11837"/>
    <cellStyle name="Input 9 9 3 13 2" xfId="11838"/>
    <cellStyle name="Input 9 9 3 14" xfId="11839"/>
    <cellStyle name="Input 9 9 3 14 2" xfId="11840"/>
    <cellStyle name="Input 9 9 3 15" xfId="11841"/>
    <cellStyle name="Input 9 9 3 15 2" xfId="11842"/>
    <cellStyle name="Input 9 9 3 16" xfId="11843"/>
    <cellStyle name="Input 9 9 3 2" xfId="11844"/>
    <cellStyle name="Input 9 9 3 2 2" xfId="11845"/>
    <cellStyle name="Input 9 9 3 3" xfId="11846"/>
    <cellStyle name="Input 9 9 3 3 2" xfId="11847"/>
    <cellStyle name="Input 9 9 3 4" xfId="11848"/>
    <cellStyle name="Input 9 9 3 4 2" xfId="11849"/>
    <cellStyle name="Input 9 9 3 5" xfId="11850"/>
    <cellStyle name="Input 9 9 3 5 2" xfId="11851"/>
    <cellStyle name="Input 9 9 3 6" xfId="11852"/>
    <cellStyle name="Input 9 9 3 6 2" xfId="11853"/>
    <cellStyle name="Input 9 9 3 7" xfId="11854"/>
    <cellStyle name="Input 9 9 3 7 2" xfId="11855"/>
    <cellStyle name="Input 9 9 3 8" xfId="11856"/>
    <cellStyle name="Input 9 9 3 8 2" xfId="11857"/>
    <cellStyle name="Input 9 9 3 9" xfId="11858"/>
    <cellStyle name="Input 9 9 3 9 2" xfId="11859"/>
    <cellStyle name="Input 9 9 4" xfId="11860"/>
    <cellStyle name="Input 9 9 4 10" xfId="11861"/>
    <cellStyle name="Input 9 9 4 10 2" xfId="11862"/>
    <cellStyle name="Input 9 9 4 11" xfId="11863"/>
    <cellStyle name="Input 9 9 4 11 2" xfId="11864"/>
    <cellStyle name="Input 9 9 4 12" xfId="11865"/>
    <cellStyle name="Input 9 9 4 12 2" xfId="11866"/>
    <cellStyle name="Input 9 9 4 13" xfId="11867"/>
    <cellStyle name="Input 9 9 4 13 2" xfId="11868"/>
    <cellStyle name="Input 9 9 4 14" xfId="11869"/>
    <cellStyle name="Input 9 9 4 14 2" xfId="11870"/>
    <cellStyle name="Input 9 9 4 15" xfId="11871"/>
    <cellStyle name="Input 9 9 4 15 2" xfId="11872"/>
    <cellStyle name="Input 9 9 4 16" xfId="11873"/>
    <cellStyle name="Input 9 9 4 2" xfId="11874"/>
    <cellStyle name="Input 9 9 4 2 2" xfId="11875"/>
    <cellStyle name="Input 9 9 4 3" xfId="11876"/>
    <cellStyle name="Input 9 9 4 3 2" xfId="11877"/>
    <cellStyle name="Input 9 9 4 4" xfId="11878"/>
    <cellStyle name="Input 9 9 4 4 2" xfId="11879"/>
    <cellStyle name="Input 9 9 4 5" xfId="11880"/>
    <cellStyle name="Input 9 9 4 5 2" xfId="11881"/>
    <cellStyle name="Input 9 9 4 6" xfId="11882"/>
    <cellStyle name="Input 9 9 4 6 2" xfId="11883"/>
    <cellStyle name="Input 9 9 4 7" xfId="11884"/>
    <cellStyle name="Input 9 9 4 7 2" xfId="11885"/>
    <cellStyle name="Input 9 9 4 8" xfId="11886"/>
    <cellStyle name="Input 9 9 4 8 2" xfId="11887"/>
    <cellStyle name="Input 9 9 4 9" xfId="11888"/>
    <cellStyle name="Input 9 9 4 9 2" xfId="11889"/>
    <cellStyle name="Input 9 9 5" xfId="11890"/>
    <cellStyle name="Input 9 9 5 10" xfId="11891"/>
    <cellStyle name="Input 9 9 5 10 2" xfId="11892"/>
    <cellStyle name="Input 9 9 5 11" xfId="11893"/>
    <cellStyle name="Input 9 9 5 11 2" xfId="11894"/>
    <cellStyle name="Input 9 9 5 12" xfId="11895"/>
    <cellStyle name="Input 9 9 5 12 2" xfId="11896"/>
    <cellStyle name="Input 9 9 5 13" xfId="11897"/>
    <cellStyle name="Input 9 9 5 13 2" xfId="11898"/>
    <cellStyle name="Input 9 9 5 14" xfId="11899"/>
    <cellStyle name="Input 9 9 5 2" xfId="11900"/>
    <cellStyle name="Input 9 9 5 2 2" xfId="11901"/>
    <cellStyle name="Input 9 9 5 3" xfId="11902"/>
    <cellStyle name="Input 9 9 5 3 2" xfId="11903"/>
    <cellStyle name="Input 9 9 5 4" xfId="11904"/>
    <cellStyle name="Input 9 9 5 4 2" xfId="11905"/>
    <cellStyle name="Input 9 9 5 5" xfId="11906"/>
    <cellStyle name="Input 9 9 5 5 2" xfId="11907"/>
    <cellStyle name="Input 9 9 5 6" xfId="11908"/>
    <cellStyle name="Input 9 9 5 6 2" xfId="11909"/>
    <cellStyle name="Input 9 9 5 7" xfId="11910"/>
    <cellStyle name="Input 9 9 5 7 2" xfId="11911"/>
    <cellStyle name="Input 9 9 5 8" xfId="11912"/>
    <cellStyle name="Input 9 9 5 8 2" xfId="11913"/>
    <cellStyle name="Input 9 9 5 9" xfId="11914"/>
    <cellStyle name="Input 9 9 5 9 2" xfId="11915"/>
    <cellStyle name="Input 9 9 6" xfId="11916"/>
    <cellStyle name="Input 9 9 6 2" xfId="11917"/>
    <cellStyle name="Input 9 9 7" xfId="11918"/>
    <cellStyle name="Input 9 9 7 2" xfId="11919"/>
    <cellStyle name="Input 9 9 8" xfId="11920"/>
    <cellStyle name="Input 9 9 8 2" xfId="11921"/>
    <cellStyle name="Input 9 9 9" xfId="11922"/>
    <cellStyle name="Input 9 9 9 2" xfId="11923"/>
    <cellStyle name="Linked Cell 10" xfId="11924"/>
    <cellStyle name="Linked Cell 2" xfId="432"/>
    <cellStyle name="Linked Cell 2 2" xfId="433"/>
    <cellStyle name="Linked Cell 2 3" xfId="11925"/>
    <cellStyle name="Linked Cell 3" xfId="434"/>
    <cellStyle name="Linked Cell 3 2" xfId="11926"/>
    <cellStyle name="Linked Cell 4" xfId="435"/>
    <cellStyle name="Linked Cell 4 2" xfId="11927"/>
    <cellStyle name="Linked Cell 5" xfId="11928"/>
    <cellStyle name="Linked Cell 6" xfId="11929"/>
    <cellStyle name="Linked Cell 7" xfId="11930"/>
    <cellStyle name="Linked Cell 8" xfId="11931"/>
    <cellStyle name="Linked Cell 9" xfId="11932"/>
    <cellStyle name="Neutral 10" xfId="11933"/>
    <cellStyle name="Neutral 2" xfId="436"/>
    <cellStyle name="Neutral 2 2" xfId="437"/>
    <cellStyle name="Neutral 2 3" xfId="11934"/>
    <cellStyle name="Neutral 3" xfId="438"/>
    <cellStyle name="Neutral 3 2" xfId="11935"/>
    <cellStyle name="Neutral 4" xfId="439"/>
    <cellStyle name="Neutral 4 2" xfId="11936"/>
    <cellStyle name="Neutral 5" xfId="11937"/>
    <cellStyle name="Neutral 6" xfId="11938"/>
    <cellStyle name="Neutral 7" xfId="11939"/>
    <cellStyle name="Neutral 8" xfId="11940"/>
    <cellStyle name="Neutral 9" xfId="11941"/>
    <cellStyle name="Normal" xfId="0" builtinId="0"/>
    <cellStyle name="Normal 10" xfId="440"/>
    <cellStyle name="Normal 10 2" xfId="441"/>
    <cellStyle name="Normal 10 2 2" xfId="442"/>
    <cellStyle name="Normal 10 2 2 2" xfId="443"/>
    <cellStyle name="Normal 10 2 2 2 2" xfId="444"/>
    <cellStyle name="Normal 10 2 2 3" xfId="445"/>
    <cellStyle name="Normal 10 2 3" xfId="446"/>
    <cellStyle name="Normal 10 2 3 2" xfId="447"/>
    <cellStyle name="Normal 10 2 4" xfId="448"/>
    <cellStyle name="Normal 10 2 5" xfId="853"/>
    <cellStyle name="Normal 10 3" xfId="449"/>
    <cellStyle name="Normal 10 3 2" xfId="450"/>
    <cellStyle name="Normal 10 3 2 2" xfId="451"/>
    <cellStyle name="Normal 10 3 3" xfId="452"/>
    <cellStyle name="Normal 10 3 4" xfId="11943"/>
    <cellStyle name="Normal 10 4" xfId="453"/>
    <cellStyle name="Normal 10 4 2" xfId="454"/>
    <cellStyle name="Normal 10 4 2 2" xfId="455"/>
    <cellStyle name="Normal 10 4 3" xfId="456"/>
    <cellStyle name="Normal 10 4 4" xfId="11944"/>
    <cellStyle name="Normal 10 5" xfId="457"/>
    <cellStyle name="Normal 10 5 2" xfId="458"/>
    <cellStyle name="Normal 10 5 2 2" xfId="459"/>
    <cellStyle name="Normal 10 5 3" xfId="460"/>
    <cellStyle name="Normal 10 5 4" xfId="11945"/>
    <cellStyle name="Normal 10 6" xfId="461"/>
    <cellStyle name="Normal 10 6 2" xfId="462"/>
    <cellStyle name="Normal 10 6 3" xfId="11946"/>
    <cellStyle name="Normal 10 7" xfId="463"/>
    <cellStyle name="Normal 10 8" xfId="11942"/>
    <cellStyle name="Normal 11" xfId="464"/>
    <cellStyle name="Normal 11 2" xfId="11948"/>
    <cellStyle name="Normal 11 2 2" xfId="11949"/>
    <cellStyle name="Normal 11 3" xfId="11950"/>
    <cellStyle name="Normal 11 4" xfId="11947"/>
    <cellStyle name="Normal 12" xfId="465"/>
    <cellStyle name="Normal 12 2" xfId="466"/>
    <cellStyle name="Normal 12 2 2" xfId="11953"/>
    <cellStyle name="Normal 12 2 2 2" xfId="11954"/>
    <cellStyle name="Normal 12 2 3" xfId="11952"/>
    <cellStyle name="Normal 12 3" xfId="11955"/>
    <cellStyle name="Normal 12 4" xfId="11956"/>
    <cellStyle name="Normal 12 5" xfId="11951"/>
    <cellStyle name="Normal 13" xfId="467"/>
    <cellStyle name="Normal 13 2" xfId="468"/>
    <cellStyle name="Normal 13 2 2" xfId="11958"/>
    <cellStyle name="Normal 13 3" xfId="469"/>
    <cellStyle name="Normal 13 3 2" xfId="11959"/>
    <cellStyle name="Normal 13 4" xfId="11957"/>
    <cellStyle name="Normal 14" xfId="470"/>
    <cellStyle name="Normal 14 2" xfId="11961"/>
    <cellStyle name="Normal 14 3" xfId="11962"/>
    <cellStyle name="Normal 14 4" xfId="11960"/>
    <cellStyle name="Normal 15" xfId="471"/>
    <cellStyle name="Normal 15 2" xfId="472"/>
    <cellStyle name="Normal 15 2 2" xfId="11964"/>
    <cellStyle name="Normal 15 3" xfId="473"/>
    <cellStyle name="Normal 15 4" xfId="11963"/>
    <cellStyle name="Normal 16" xfId="474"/>
    <cellStyle name="Normal 16 2" xfId="11965"/>
    <cellStyle name="Normal 17" xfId="475"/>
    <cellStyle name="Normal 17 2" xfId="11966"/>
    <cellStyle name="Normal 18" xfId="476"/>
    <cellStyle name="Normal 18 2" xfId="11968"/>
    <cellStyle name="Normal 18 3" xfId="11967"/>
    <cellStyle name="Normal 19" xfId="477"/>
    <cellStyle name="Normal 19 2" xfId="11969"/>
    <cellStyle name="Normal 2" xfId="12"/>
    <cellStyle name="Normal 2 10" xfId="11971"/>
    <cellStyle name="Normal 2 11" xfId="11972"/>
    <cellStyle name="Normal 2 12" xfId="11970"/>
    <cellStyle name="Normal 2 2" xfId="13"/>
    <cellStyle name="Normal 2 2 2" xfId="479"/>
    <cellStyle name="Normal 2 2 2 2" xfId="11975"/>
    <cellStyle name="Normal 2 2 2 3" xfId="11976"/>
    <cellStyle name="Normal 2 2 2 4" xfId="11974"/>
    <cellStyle name="Normal 2 2 3" xfId="480"/>
    <cellStyle name="Normal 2 2 3 2" xfId="11977"/>
    <cellStyle name="Normal 2 2 4" xfId="478"/>
    <cellStyle name="Normal 2 2 4 2" xfId="11978"/>
    <cellStyle name="Normal 2 2 5" xfId="11979"/>
    <cellStyle name="Normal 2 2 6" xfId="11973"/>
    <cellStyle name="Normal 2 3" xfId="27"/>
    <cellStyle name="Normal 2 3 2" xfId="481"/>
    <cellStyle name="Normal 2 3 2 2" xfId="11981"/>
    <cellStyle name="Normal 2 3 2 3" xfId="11980"/>
    <cellStyle name="Normal 2 3 3" xfId="11982"/>
    <cellStyle name="Normal 2 4" xfId="482"/>
    <cellStyle name="Normal 2 4 2" xfId="483"/>
    <cellStyle name="Normal 2 4 2 2" xfId="11984"/>
    <cellStyle name="Normal 2 4 3" xfId="11983"/>
    <cellStyle name="Normal 2 5" xfId="484"/>
    <cellStyle name="Normal 2 5 2" xfId="11986"/>
    <cellStyle name="Normal 2 5 3" xfId="11985"/>
    <cellStyle name="Normal 2 6" xfId="485"/>
    <cellStyle name="Normal 2 6 2" xfId="11987"/>
    <cellStyle name="Normal 2 7" xfId="11988"/>
    <cellStyle name="Normal 2 8" xfId="11989"/>
    <cellStyle name="Normal 2 8 2" xfId="11990"/>
    <cellStyle name="Normal 2 9" xfId="11991"/>
    <cellStyle name="Normal 2_SC IP analytical dataset summary part 1 2011-01-29" xfId="486"/>
    <cellStyle name="Normal 20" xfId="844"/>
    <cellStyle name="Normal 20 2" xfId="11992"/>
    <cellStyle name="Normal 21" xfId="845"/>
    <cellStyle name="Normal 21 2" xfId="11994"/>
    <cellStyle name="Normal 21 3" xfId="11993"/>
    <cellStyle name="Normal 22" xfId="848"/>
    <cellStyle name="Normal 22 2" xfId="11995"/>
    <cellStyle name="Normal 23" xfId="11996"/>
    <cellStyle name="Normal 24" xfId="11997"/>
    <cellStyle name="Normal 25" xfId="846"/>
    <cellStyle name="Normal 25 2" xfId="11998"/>
    <cellStyle name="Normal 26" xfId="11999"/>
    <cellStyle name="Normal 27" xfId="12000"/>
    <cellStyle name="Normal 28" xfId="28173"/>
    <cellStyle name="Normal 29" xfId="849"/>
    <cellStyle name="Normal 3" xfId="14"/>
    <cellStyle name="Normal 3 10" xfId="487"/>
    <cellStyle name="Normal 3 11" xfId="12001"/>
    <cellStyle name="Normal 3 2" xfId="28"/>
    <cellStyle name="Normal 3 2 2" xfId="488"/>
    <cellStyle name="Normal 3 2 2 2" xfId="12003"/>
    <cellStyle name="Normal 3 2 3" xfId="12004"/>
    <cellStyle name="Normal 3 2 4" xfId="12005"/>
    <cellStyle name="Normal 3 2 5" xfId="12006"/>
    <cellStyle name="Normal 3 2 6" xfId="12002"/>
    <cellStyle name="Normal 3 3" xfId="489"/>
    <cellStyle name="Normal 3 3 2" xfId="490"/>
    <cellStyle name="Normal 3 3 2 2" xfId="491"/>
    <cellStyle name="Normal 3 3 2 2 2" xfId="492"/>
    <cellStyle name="Normal 3 3 2 3" xfId="493"/>
    <cellStyle name="Normal 3 3 2 4" xfId="12008"/>
    <cellStyle name="Normal 3 3 3" xfId="494"/>
    <cellStyle name="Normal 3 3 3 2" xfId="495"/>
    <cellStyle name="Normal 3 3 3 3" xfId="12009"/>
    <cellStyle name="Normal 3 3 4" xfId="496"/>
    <cellStyle name="Normal 3 3 4 2" xfId="12010"/>
    <cellStyle name="Normal 3 3 5" xfId="12007"/>
    <cellStyle name="Normal 3 4" xfId="497"/>
    <cellStyle name="Normal 3 4 2" xfId="498"/>
    <cellStyle name="Normal 3 4 2 2" xfId="499"/>
    <cellStyle name="Normal 3 4 3" xfId="500"/>
    <cellStyle name="Normal 3 4 4" xfId="12011"/>
    <cellStyle name="Normal 3 5" xfId="501"/>
    <cellStyle name="Normal 3 5 2" xfId="502"/>
    <cellStyle name="Normal 3 5 2 2" xfId="503"/>
    <cellStyle name="Normal 3 5 3" xfId="504"/>
    <cellStyle name="Normal 3 5 4" xfId="12012"/>
    <cellStyle name="Normal 3 6" xfId="505"/>
    <cellStyle name="Normal 3 6 2" xfId="506"/>
    <cellStyle name="Normal 3 6 2 2" xfId="507"/>
    <cellStyle name="Normal 3 6 3" xfId="508"/>
    <cellStyle name="Normal 3 6 4" xfId="12013"/>
    <cellStyle name="Normal 3 7" xfId="509"/>
    <cellStyle name="Normal 3 7 2" xfId="510"/>
    <cellStyle name="Normal 3 8" xfId="511"/>
    <cellStyle name="Normal 3 9" xfId="512"/>
    <cellStyle name="Normal 3_Sheet1" xfId="513"/>
    <cellStyle name="Normal 30" xfId="28174"/>
    <cellStyle name="Normal 32" xfId="514"/>
    <cellStyle name="Normal 34" xfId="515"/>
    <cellStyle name="Normal 4" xfId="24"/>
    <cellStyle name="Normal 4 2" xfId="517"/>
    <cellStyle name="Normal 4 2 2" xfId="12016"/>
    <cellStyle name="Normal 4 2 3" xfId="12015"/>
    <cellStyle name="Normal 4 3" xfId="518"/>
    <cellStyle name="Normal 4 3 2" xfId="519"/>
    <cellStyle name="Normal 4 3 3" xfId="12017"/>
    <cellStyle name="Normal 4 4" xfId="520"/>
    <cellStyle name="Normal 4 4 2" xfId="521"/>
    <cellStyle name="Normal 4 4 3" xfId="12018"/>
    <cellStyle name="Normal 4 5" xfId="516"/>
    <cellStyle name="Normal 4 5 2" xfId="12019"/>
    <cellStyle name="Normal 4 6" xfId="12020"/>
    <cellStyle name="Normal 4 7" xfId="12014"/>
    <cellStyle name="Normal 5" xfId="15"/>
    <cellStyle name="Normal 5 2" xfId="522"/>
    <cellStyle name="Normal 5 2 2" xfId="523"/>
    <cellStyle name="Normal 5 2 2 2" xfId="524"/>
    <cellStyle name="Normal 5 2 2 2 2" xfId="525"/>
    <cellStyle name="Normal 5 2 2 3" xfId="526"/>
    <cellStyle name="Normal 5 2 3" xfId="527"/>
    <cellStyle name="Normal 5 2 3 2" xfId="528"/>
    <cellStyle name="Normal 5 2 4" xfId="529"/>
    <cellStyle name="Normal 5 2 5" xfId="12021"/>
    <cellStyle name="Normal 5 3" xfId="530"/>
    <cellStyle name="Normal 5 3 2" xfId="531"/>
    <cellStyle name="Normal 5 3 2 2" xfId="532"/>
    <cellStyle name="Normal 5 3 3" xfId="533"/>
    <cellStyle name="Normal 5 3 4" xfId="12022"/>
    <cellStyle name="Normal 5 4" xfId="534"/>
    <cellStyle name="Normal 5 4 2" xfId="535"/>
    <cellStyle name="Normal 5 4 2 2" xfId="536"/>
    <cellStyle name="Normal 5 4 3" xfId="537"/>
    <cellStyle name="Normal 5 5" xfId="538"/>
    <cellStyle name="Normal 5 5 2" xfId="539"/>
    <cellStyle name="Normal 5 5 2 2" xfId="540"/>
    <cellStyle name="Normal 5 5 3" xfId="541"/>
    <cellStyle name="Normal 5 6" xfId="542"/>
    <cellStyle name="Normal 5 6 2" xfId="543"/>
    <cellStyle name="Normal 5 7" xfId="544"/>
    <cellStyle name="Normal 5 8" xfId="545"/>
    <cellStyle name="Normal 5 9" xfId="546"/>
    <cellStyle name="Normal 6" xfId="30"/>
    <cellStyle name="Normal 6 2" xfId="548"/>
    <cellStyle name="Normal 6 2 2" xfId="549"/>
    <cellStyle name="Normal 6 2 2 2" xfId="550"/>
    <cellStyle name="Normal 6 2 2 2 2" xfId="551"/>
    <cellStyle name="Normal 6 2 2 3" xfId="552"/>
    <cellStyle name="Normal 6 2 2 4" xfId="12025"/>
    <cellStyle name="Normal 6 2 3" xfId="553"/>
    <cellStyle name="Normal 6 2 3 2" xfId="554"/>
    <cellStyle name="Normal 6 2 4" xfId="555"/>
    <cellStyle name="Normal 6 2 5" xfId="12024"/>
    <cellStyle name="Normal 6 3" xfId="556"/>
    <cellStyle name="Normal 6 3 2" xfId="557"/>
    <cellStyle name="Normal 6 3 2 2" xfId="558"/>
    <cellStyle name="Normal 6 3 3" xfId="559"/>
    <cellStyle name="Normal 6 3 4" xfId="12026"/>
    <cellStyle name="Normal 6 4" xfId="560"/>
    <cellStyle name="Normal 6 4 2" xfId="561"/>
    <cellStyle name="Normal 6 4 2 2" xfId="562"/>
    <cellStyle name="Normal 6 4 3" xfId="563"/>
    <cellStyle name="Normal 6 4 4" xfId="12027"/>
    <cellStyle name="Normal 6 5" xfId="564"/>
    <cellStyle name="Normal 6 5 2" xfId="565"/>
    <cellStyle name="Normal 6 5 2 2" xfId="566"/>
    <cellStyle name="Normal 6 5 3" xfId="567"/>
    <cellStyle name="Normal 6 5 4" xfId="12028"/>
    <cellStyle name="Normal 6 6" xfId="568"/>
    <cellStyle name="Normal 6 6 2" xfId="569"/>
    <cellStyle name="Normal 6 6 3" xfId="12029"/>
    <cellStyle name="Normal 6 7" xfId="570"/>
    <cellStyle name="Normal 6 8" xfId="547"/>
    <cellStyle name="Normal 6 9" xfId="12023"/>
    <cellStyle name="Normal 7" xfId="571"/>
    <cellStyle name="Normal 7 2" xfId="572"/>
    <cellStyle name="Normal 7 2 2" xfId="573"/>
    <cellStyle name="Normal 7 2 2 2" xfId="574"/>
    <cellStyle name="Normal 7 2 2 2 2" xfId="575"/>
    <cellStyle name="Normal 7 2 2 3" xfId="576"/>
    <cellStyle name="Normal 7 2 2 4" xfId="12032"/>
    <cellStyle name="Normal 7 2 3" xfId="577"/>
    <cellStyle name="Normal 7 2 3 2" xfId="578"/>
    <cellStyle name="Normal 7 2 4" xfId="579"/>
    <cellStyle name="Normal 7 2 5" xfId="12031"/>
    <cellStyle name="Normal 7 3" xfId="580"/>
    <cellStyle name="Normal 7 3 2" xfId="581"/>
    <cellStyle name="Normal 7 3 2 2" xfId="582"/>
    <cellStyle name="Normal 7 3 3" xfId="583"/>
    <cellStyle name="Normal 7 3 4" xfId="12033"/>
    <cellStyle name="Normal 7 4" xfId="584"/>
    <cellStyle name="Normal 7 4 2" xfId="585"/>
    <cellStyle name="Normal 7 4 2 2" xfId="586"/>
    <cellStyle name="Normal 7 4 3" xfId="587"/>
    <cellStyle name="Normal 7 4 4" xfId="12034"/>
    <cellStyle name="Normal 7 5" xfId="588"/>
    <cellStyle name="Normal 7 5 2" xfId="589"/>
    <cellStyle name="Normal 7 5 2 2" xfId="590"/>
    <cellStyle name="Normal 7 5 3" xfId="591"/>
    <cellStyle name="Normal 7 5 4" xfId="12035"/>
    <cellStyle name="Normal 7 6" xfId="592"/>
    <cellStyle name="Normal 7 6 2" xfId="593"/>
    <cellStyle name="Normal 7 7" xfId="594"/>
    <cellStyle name="Normal 7 8" xfId="12030"/>
    <cellStyle name="Normal 8" xfId="595"/>
    <cellStyle name="Normal 8 2" xfId="596"/>
    <cellStyle name="Normal 8 2 2" xfId="597"/>
    <cellStyle name="Normal 8 2 2 2" xfId="598"/>
    <cellStyle name="Normal 8 2 2 2 2" xfId="599"/>
    <cellStyle name="Normal 8 2 2 3" xfId="600"/>
    <cellStyle name="Normal 8 2 2 4" xfId="12038"/>
    <cellStyle name="Normal 8 2 3" xfId="601"/>
    <cellStyle name="Normal 8 2 3 2" xfId="602"/>
    <cellStyle name="Normal 8 2 4" xfId="603"/>
    <cellStyle name="Normal 8 2 5" xfId="12037"/>
    <cellStyle name="Normal 8 3" xfId="604"/>
    <cellStyle name="Normal 8 3 2" xfId="605"/>
    <cellStyle name="Normal 8 3 2 2" xfId="606"/>
    <cellStyle name="Normal 8 3 3" xfId="607"/>
    <cellStyle name="Normal 8 3 4" xfId="12039"/>
    <cellStyle name="Normal 8 4" xfId="608"/>
    <cellStyle name="Normal 8 4 2" xfId="609"/>
    <cellStyle name="Normal 8 4 2 2" xfId="610"/>
    <cellStyle name="Normal 8 4 3" xfId="611"/>
    <cellStyle name="Normal 8 4 4" xfId="12040"/>
    <cellStyle name="Normal 8 5" xfId="612"/>
    <cellStyle name="Normal 8 5 2" xfId="613"/>
    <cellStyle name="Normal 8 5 2 2" xfId="614"/>
    <cellStyle name="Normal 8 5 3" xfId="615"/>
    <cellStyle name="Normal 8 5 4" xfId="12041"/>
    <cellStyle name="Normal 8 6" xfId="616"/>
    <cellStyle name="Normal 8 6 2" xfId="617"/>
    <cellStyle name="Normal 8 6 3" xfId="12042"/>
    <cellStyle name="Normal 8 7" xfId="618"/>
    <cellStyle name="Normal 8 8" xfId="12036"/>
    <cellStyle name="Normal 9" xfId="619"/>
    <cellStyle name="Normal 9 2" xfId="620"/>
    <cellStyle name="Normal 9 2 2" xfId="621"/>
    <cellStyle name="Normal 9 2 2 2" xfId="622"/>
    <cellStyle name="Normal 9 2 2 2 2" xfId="623"/>
    <cellStyle name="Normal 9 2 2 3" xfId="624"/>
    <cellStyle name="Normal 9 2 2 4" xfId="12045"/>
    <cellStyle name="Normal 9 2 3" xfId="625"/>
    <cellStyle name="Normal 9 2 3 2" xfId="626"/>
    <cellStyle name="Normal 9 2 4" xfId="627"/>
    <cellStyle name="Normal 9 2 5" xfId="12044"/>
    <cellStyle name="Normal 9 3" xfId="628"/>
    <cellStyle name="Normal 9 3 2" xfId="629"/>
    <cellStyle name="Normal 9 3 2 2" xfId="630"/>
    <cellStyle name="Normal 9 3 3" xfId="631"/>
    <cellStyle name="Normal 9 3 4" xfId="12046"/>
    <cellStyle name="Normal 9 4" xfId="632"/>
    <cellStyle name="Normal 9 4 2" xfId="633"/>
    <cellStyle name="Normal 9 4 2 2" xfId="634"/>
    <cellStyle name="Normal 9 4 3" xfId="635"/>
    <cellStyle name="Normal 9 4 4" xfId="12047"/>
    <cellStyle name="Normal 9 5" xfId="636"/>
    <cellStyle name="Normal 9 5 2" xfId="637"/>
    <cellStyle name="Normal 9 5 2 2" xfId="638"/>
    <cellStyle name="Normal 9 5 3" xfId="639"/>
    <cellStyle name="Normal 9 5 4" xfId="12048"/>
    <cellStyle name="Normal 9 6" xfId="640"/>
    <cellStyle name="Normal 9 6 2" xfId="641"/>
    <cellStyle name="Normal 9 6 3" xfId="12049"/>
    <cellStyle name="Normal 9 7" xfId="642"/>
    <cellStyle name="Normal 9 7 2" xfId="12050"/>
    <cellStyle name="Normal 9 8" xfId="12051"/>
    <cellStyle name="Normal 9 9" xfId="12043"/>
    <cellStyle name="Note 10" xfId="12052"/>
    <cellStyle name="Note 2" xfId="643"/>
    <cellStyle name="Note 2 2" xfId="644"/>
    <cellStyle name="Note 2 2 2" xfId="645"/>
    <cellStyle name="Note 2 2 2 2" xfId="646"/>
    <cellStyle name="Note 2 2 2 2 2" xfId="647"/>
    <cellStyle name="Note 2 2 2 2 3" xfId="648"/>
    <cellStyle name="Note 2 2 2 3" xfId="649"/>
    <cellStyle name="Note 2 2 2 4" xfId="650"/>
    <cellStyle name="Note 2 2 3" xfId="651"/>
    <cellStyle name="Note 2 2 3 2" xfId="652"/>
    <cellStyle name="Note 2 2 3 3" xfId="653"/>
    <cellStyle name="Note 2 2 4" xfId="654"/>
    <cellStyle name="Note 2 2 5" xfId="655"/>
    <cellStyle name="Note 2 2 6" xfId="12054"/>
    <cellStyle name="Note 2 3" xfId="656"/>
    <cellStyle name="Note 2 3 2" xfId="657"/>
    <cellStyle name="Note 2 3 2 2" xfId="658"/>
    <cellStyle name="Note 2 3 2 3" xfId="659"/>
    <cellStyle name="Note 2 3 3" xfId="660"/>
    <cellStyle name="Note 2 3 4" xfId="661"/>
    <cellStyle name="Note 2 4" xfId="662"/>
    <cellStyle name="Note 2 5" xfId="663"/>
    <cellStyle name="Note 2 5 2" xfId="664"/>
    <cellStyle name="Note 2 5 3" xfId="665"/>
    <cellStyle name="Note 2 6" xfId="666"/>
    <cellStyle name="Note 2 7" xfId="667"/>
    <cellStyle name="Note 2 8" xfId="12053"/>
    <cellStyle name="Note 3" xfId="668"/>
    <cellStyle name="Note 3 2" xfId="669"/>
    <cellStyle name="Note 3 2 2" xfId="670"/>
    <cellStyle name="Note 3 2 2 2" xfId="671"/>
    <cellStyle name="Note 3 2 2 3" xfId="672"/>
    <cellStyle name="Note 3 2 3" xfId="673"/>
    <cellStyle name="Note 3 2 4" xfId="674"/>
    <cellStyle name="Note 3 3" xfId="675"/>
    <cellStyle name="Note 3 3 2" xfId="676"/>
    <cellStyle name="Note 3 3 3" xfId="677"/>
    <cellStyle name="Note 3 4" xfId="678"/>
    <cellStyle name="Note 3 5" xfId="679"/>
    <cellStyle name="Note 3 6" xfId="12055"/>
    <cellStyle name="Note 4" xfId="680"/>
    <cellStyle name="Note 4 2" xfId="681"/>
    <cellStyle name="Note 4 2 2" xfId="682"/>
    <cellStyle name="Note 4 2 3" xfId="683"/>
    <cellStyle name="Note 4 3" xfId="684"/>
    <cellStyle name="Note 4 4" xfId="685"/>
    <cellStyle name="Note 4 5" xfId="12056"/>
    <cellStyle name="Note 5" xfId="686"/>
    <cellStyle name="Note 5 2" xfId="687"/>
    <cellStyle name="Note 5 3" xfId="688"/>
    <cellStyle name="Note 5 4" xfId="12057"/>
    <cellStyle name="Note 6" xfId="12058"/>
    <cellStyle name="Note 7" xfId="12059"/>
    <cellStyle name="Note 8" xfId="12060"/>
    <cellStyle name="Note 8 10" xfId="12061"/>
    <cellStyle name="Note 8 10 10" xfId="12062"/>
    <cellStyle name="Note 8 10 10 2" xfId="12063"/>
    <cellStyle name="Note 8 10 11" xfId="12064"/>
    <cellStyle name="Note 8 10 11 2" xfId="12065"/>
    <cellStyle name="Note 8 10 12" xfId="12066"/>
    <cellStyle name="Note 8 10 12 2" xfId="12067"/>
    <cellStyle name="Note 8 10 13" xfId="12068"/>
    <cellStyle name="Note 8 10 13 2" xfId="12069"/>
    <cellStyle name="Note 8 10 14" xfId="12070"/>
    <cellStyle name="Note 8 10 14 2" xfId="12071"/>
    <cellStyle name="Note 8 10 15" xfId="12072"/>
    <cellStyle name="Note 8 10 15 2" xfId="12073"/>
    <cellStyle name="Note 8 10 16" xfId="12074"/>
    <cellStyle name="Note 8 10 16 2" xfId="12075"/>
    <cellStyle name="Note 8 10 17" xfId="12076"/>
    <cellStyle name="Note 8 10 17 2" xfId="12077"/>
    <cellStyle name="Note 8 10 18" xfId="12078"/>
    <cellStyle name="Note 8 10 2" xfId="12079"/>
    <cellStyle name="Note 8 10 2 2" xfId="12080"/>
    <cellStyle name="Note 8 10 3" xfId="12081"/>
    <cellStyle name="Note 8 10 3 2" xfId="12082"/>
    <cellStyle name="Note 8 10 4" xfId="12083"/>
    <cellStyle name="Note 8 10 4 2" xfId="12084"/>
    <cellStyle name="Note 8 10 5" xfId="12085"/>
    <cellStyle name="Note 8 10 5 2" xfId="12086"/>
    <cellStyle name="Note 8 10 6" xfId="12087"/>
    <cellStyle name="Note 8 10 6 2" xfId="12088"/>
    <cellStyle name="Note 8 10 7" xfId="12089"/>
    <cellStyle name="Note 8 10 7 2" xfId="12090"/>
    <cellStyle name="Note 8 10 8" xfId="12091"/>
    <cellStyle name="Note 8 10 8 2" xfId="12092"/>
    <cellStyle name="Note 8 10 9" xfId="12093"/>
    <cellStyle name="Note 8 10 9 2" xfId="12094"/>
    <cellStyle name="Note 8 11" xfId="12095"/>
    <cellStyle name="Note 8 11 10" xfId="12096"/>
    <cellStyle name="Note 8 11 10 2" xfId="12097"/>
    <cellStyle name="Note 8 11 11" xfId="12098"/>
    <cellStyle name="Note 8 11 11 2" xfId="12099"/>
    <cellStyle name="Note 8 11 12" xfId="12100"/>
    <cellStyle name="Note 8 11 12 2" xfId="12101"/>
    <cellStyle name="Note 8 11 13" xfId="12102"/>
    <cellStyle name="Note 8 11 13 2" xfId="12103"/>
    <cellStyle name="Note 8 11 14" xfId="12104"/>
    <cellStyle name="Note 8 11 14 2" xfId="12105"/>
    <cellStyle name="Note 8 11 15" xfId="12106"/>
    <cellStyle name="Note 8 11 15 2" xfId="12107"/>
    <cellStyle name="Note 8 11 16" xfId="12108"/>
    <cellStyle name="Note 8 11 16 2" xfId="12109"/>
    <cellStyle name="Note 8 11 17" xfId="12110"/>
    <cellStyle name="Note 8 11 17 2" xfId="12111"/>
    <cellStyle name="Note 8 11 18" xfId="12112"/>
    <cellStyle name="Note 8 11 2" xfId="12113"/>
    <cellStyle name="Note 8 11 2 2" xfId="12114"/>
    <cellStyle name="Note 8 11 3" xfId="12115"/>
    <cellStyle name="Note 8 11 3 2" xfId="12116"/>
    <cellStyle name="Note 8 11 4" xfId="12117"/>
    <cellStyle name="Note 8 11 4 2" xfId="12118"/>
    <cellStyle name="Note 8 11 5" xfId="12119"/>
    <cellStyle name="Note 8 11 5 2" xfId="12120"/>
    <cellStyle name="Note 8 11 6" xfId="12121"/>
    <cellStyle name="Note 8 11 6 2" xfId="12122"/>
    <cellStyle name="Note 8 11 7" xfId="12123"/>
    <cellStyle name="Note 8 11 7 2" xfId="12124"/>
    <cellStyle name="Note 8 11 8" xfId="12125"/>
    <cellStyle name="Note 8 11 8 2" xfId="12126"/>
    <cellStyle name="Note 8 11 9" xfId="12127"/>
    <cellStyle name="Note 8 11 9 2" xfId="12128"/>
    <cellStyle name="Note 8 12" xfId="12129"/>
    <cellStyle name="Note 8 12 10" xfId="12130"/>
    <cellStyle name="Note 8 12 10 2" xfId="12131"/>
    <cellStyle name="Note 8 12 11" xfId="12132"/>
    <cellStyle name="Note 8 12 11 2" xfId="12133"/>
    <cellStyle name="Note 8 12 12" xfId="12134"/>
    <cellStyle name="Note 8 12 12 2" xfId="12135"/>
    <cellStyle name="Note 8 12 13" xfId="12136"/>
    <cellStyle name="Note 8 12 13 2" xfId="12137"/>
    <cellStyle name="Note 8 12 14" xfId="12138"/>
    <cellStyle name="Note 8 12 14 2" xfId="12139"/>
    <cellStyle name="Note 8 12 15" xfId="12140"/>
    <cellStyle name="Note 8 12 15 2" xfId="12141"/>
    <cellStyle name="Note 8 12 16" xfId="12142"/>
    <cellStyle name="Note 8 12 2" xfId="12143"/>
    <cellStyle name="Note 8 12 2 2" xfId="12144"/>
    <cellStyle name="Note 8 12 3" xfId="12145"/>
    <cellStyle name="Note 8 12 3 2" xfId="12146"/>
    <cellStyle name="Note 8 12 4" xfId="12147"/>
    <cellStyle name="Note 8 12 4 2" xfId="12148"/>
    <cellStyle name="Note 8 12 5" xfId="12149"/>
    <cellStyle name="Note 8 12 5 2" xfId="12150"/>
    <cellStyle name="Note 8 12 6" xfId="12151"/>
    <cellStyle name="Note 8 12 6 2" xfId="12152"/>
    <cellStyle name="Note 8 12 7" xfId="12153"/>
    <cellStyle name="Note 8 12 7 2" xfId="12154"/>
    <cellStyle name="Note 8 12 8" xfId="12155"/>
    <cellStyle name="Note 8 12 8 2" xfId="12156"/>
    <cellStyle name="Note 8 12 9" xfId="12157"/>
    <cellStyle name="Note 8 12 9 2" xfId="12158"/>
    <cellStyle name="Note 8 13" xfId="12159"/>
    <cellStyle name="Note 8 13 10" xfId="12160"/>
    <cellStyle name="Note 8 13 10 2" xfId="12161"/>
    <cellStyle name="Note 8 13 11" xfId="12162"/>
    <cellStyle name="Note 8 13 11 2" xfId="12163"/>
    <cellStyle name="Note 8 13 12" xfId="12164"/>
    <cellStyle name="Note 8 13 12 2" xfId="12165"/>
    <cellStyle name="Note 8 13 13" xfId="12166"/>
    <cellStyle name="Note 8 13 13 2" xfId="12167"/>
    <cellStyle name="Note 8 13 14" xfId="12168"/>
    <cellStyle name="Note 8 13 14 2" xfId="12169"/>
    <cellStyle name="Note 8 13 15" xfId="12170"/>
    <cellStyle name="Note 8 13 15 2" xfId="12171"/>
    <cellStyle name="Note 8 13 16" xfId="12172"/>
    <cellStyle name="Note 8 13 2" xfId="12173"/>
    <cellStyle name="Note 8 13 2 2" xfId="12174"/>
    <cellStyle name="Note 8 13 3" xfId="12175"/>
    <cellStyle name="Note 8 13 3 2" xfId="12176"/>
    <cellStyle name="Note 8 13 4" xfId="12177"/>
    <cellStyle name="Note 8 13 4 2" xfId="12178"/>
    <cellStyle name="Note 8 13 5" xfId="12179"/>
    <cellStyle name="Note 8 13 5 2" xfId="12180"/>
    <cellStyle name="Note 8 13 6" xfId="12181"/>
    <cellStyle name="Note 8 13 6 2" xfId="12182"/>
    <cellStyle name="Note 8 13 7" xfId="12183"/>
    <cellStyle name="Note 8 13 7 2" xfId="12184"/>
    <cellStyle name="Note 8 13 8" xfId="12185"/>
    <cellStyle name="Note 8 13 8 2" xfId="12186"/>
    <cellStyle name="Note 8 13 9" xfId="12187"/>
    <cellStyle name="Note 8 13 9 2" xfId="12188"/>
    <cellStyle name="Note 8 14" xfId="12189"/>
    <cellStyle name="Note 8 14 10" xfId="12190"/>
    <cellStyle name="Note 8 14 10 2" xfId="12191"/>
    <cellStyle name="Note 8 14 11" xfId="12192"/>
    <cellStyle name="Note 8 14 11 2" xfId="12193"/>
    <cellStyle name="Note 8 14 12" xfId="12194"/>
    <cellStyle name="Note 8 14 12 2" xfId="12195"/>
    <cellStyle name="Note 8 14 13" xfId="12196"/>
    <cellStyle name="Note 8 14 13 2" xfId="12197"/>
    <cellStyle name="Note 8 14 14" xfId="12198"/>
    <cellStyle name="Note 8 14 14 2" xfId="12199"/>
    <cellStyle name="Note 8 14 15" xfId="12200"/>
    <cellStyle name="Note 8 14 2" xfId="12201"/>
    <cellStyle name="Note 8 14 2 2" xfId="12202"/>
    <cellStyle name="Note 8 14 3" xfId="12203"/>
    <cellStyle name="Note 8 14 3 2" xfId="12204"/>
    <cellStyle name="Note 8 14 4" xfId="12205"/>
    <cellStyle name="Note 8 14 4 2" xfId="12206"/>
    <cellStyle name="Note 8 14 5" xfId="12207"/>
    <cellStyle name="Note 8 14 5 2" xfId="12208"/>
    <cellStyle name="Note 8 14 6" xfId="12209"/>
    <cellStyle name="Note 8 14 6 2" xfId="12210"/>
    <cellStyle name="Note 8 14 7" xfId="12211"/>
    <cellStyle name="Note 8 14 7 2" xfId="12212"/>
    <cellStyle name="Note 8 14 8" xfId="12213"/>
    <cellStyle name="Note 8 14 8 2" xfId="12214"/>
    <cellStyle name="Note 8 14 9" xfId="12215"/>
    <cellStyle name="Note 8 14 9 2" xfId="12216"/>
    <cellStyle name="Note 8 15" xfId="12217"/>
    <cellStyle name="Note 8 15 2" xfId="12218"/>
    <cellStyle name="Note 8 16" xfId="12219"/>
    <cellStyle name="Note 8 16 2" xfId="12220"/>
    <cellStyle name="Note 8 17" xfId="12221"/>
    <cellStyle name="Note 8 17 2" xfId="12222"/>
    <cellStyle name="Note 8 18" xfId="12223"/>
    <cellStyle name="Note 8 18 2" xfId="12224"/>
    <cellStyle name="Note 8 19" xfId="12225"/>
    <cellStyle name="Note 8 19 2" xfId="12226"/>
    <cellStyle name="Note 8 2" xfId="12227"/>
    <cellStyle name="Note 8 2 10" xfId="12228"/>
    <cellStyle name="Note 8 2 10 10" xfId="12229"/>
    <cellStyle name="Note 8 2 10 10 2" xfId="12230"/>
    <cellStyle name="Note 8 2 10 11" xfId="12231"/>
    <cellStyle name="Note 8 2 10 11 2" xfId="12232"/>
    <cellStyle name="Note 8 2 10 12" xfId="12233"/>
    <cellStyle name="Note 8 2 10 12 2" xfId="12234"/>
    <cellStyle name="Note 8 2 10 13" xfId="12235"/>
    <cellStyle name="Note 8 2 10 13 2" xfId="12236"/>
    <cellStyle name="Note 8 2 10 14" xfId="12237"/>
    <cellStyle name="Note 8 2 10 14 2" xfId="12238"/>
    <cellStyle name="Note 8 2 10 15" xfId="12239"/>
    <cellStyle name="Note 8 2 10 15 2" xfId="12240"/>
    <cellStyle name="Note 8 2 10 16" xfId="12241"/>
    <cellStyle name="Note 8 2 10 16 2" xfId="12242"/>
    <cellStyle name="Note 8 2 10 17" xfId="12243"/>
    <cellStyle name="Note 8 2 10 17 2" xfId="12244"/>
    <cellStyle name="Note 8 2 10 18" xfId="12245"/>
    <cellStyle name="Note 8 2 10 2" xfId="12246"/>
    <cellStyle name="Note 8 2 10 2 2" xfId="12247"/>
    <cellStyle name="Note 8 2 10 3" xfId="12248"/>
    <cellStyle name="Note 8 2 10 3 2" xfId="12249"/>
    <cellStyle name="Note 8 2 10 4" xfId="12250"/>
    <cellStyle name="Note 8 2 10 4 2" xfId="12251"/>
    <cellStyle name="Note 8 2 10 5" xfId="12252"/>
    <cellStyle name="Note 8 2 10 5 2" xfId="12253"/>
    <cellStyle name="Note 8 2 10 6" xfId="12254"/>
    <cellStyle name="Note 8 2 10 6 2" xfId="12255"/>
    <cellStyle name="Note 8 2 10 7" xfId="12256"/>
    <cellStyle name="Note 8 2 10 7 2" xfId="12257"/>
    <cellStyle name="Note 8 2 10 8" xfId="12258"/>
    <cellStyle name="Note 8 2 10 8 2" xfId="12259"/>
    <cellStyle name="Note 8 2 10 9" xfId="12260"/>
    <cellStyle name="Note 8 2 10 9 2" xfId="12261"/>
    <cellStyle name="Note 8 2 11" xfId="12262"/>
    <cellStyle name="Note 8 2 11 10" xfId="12263"/>
    <cellStyle name="Note 8 2 11 10 2" xfId="12264"/>
    <cellStyle name="Note 8 2 11 11" xfId="12265"/>
    <cellStyle name="Note 8 2 11 11 2" xfId="12266"/>
    <cellStyle name="Note 8 2 11 12" xfId="12267"/>
    <cellStyle name="Note 8 2 11 12 2" xfId="12268"/>
    <cellStyle name="Note 8 2 11 13" xfId="12269"/>
    <cellStyle name="Note 8 2 11 13 2" xfId="12270"/>
    <cellStyle name="Note 8 2 11 14" xfId="12271"/>
    <cellStyle name="Note 8 2 11 14 2" xfId="12272"/>
    <cellStyle name="Note 8 2 11 15" xfId="12273"/>
    <cellStyle name="Note 8 2 11 15 2" xfId="12274"/>
    <cellStyle name="Note 8 2 11 16" xfId="12275"/>
    <cellStyle name="Note 8 2 11 2" xfId="12276"/>
    <cellStyle name="Note 8 2 11 2 2" xfId="12277"/>
    <cellStyle name="Note 8 2 11 3" xfId="12278"/>
    <cellStyle name="Note 8 2 11 3 2" xfId="12279"/>
    <cellStyle name="Note 8 2 11 4" xfId="12280"/>
    <cellStyle name="Note 8 2 11 4 2" xfId="12281"/>
    <cellStyle name="Note 8 2 11 5" xfId="12282"/>
    <cellStyle name="Note 8 2 11 5 2" xfId="12283"/>
    <cellStyle name="Note 8 2 11 6" xfId="12284"/>
    <cellStyle name="Note 8 2 11 6 2" xfId="12285"/>
    <cellStyle name="Note 8 2 11 7" xfId="12286"/>
    <cellStyle name="Note 8 2 11 7 2" xfId="12287"/>
    <cellStyle name="Note 8 2 11 8" xfId="12288"/>
    <cellStyle name="Note 8 2 11 8 2" xfId="12289"/>
    <cellStyle name="Note 8 2 11 9" xfId="12290"/>
    <cellStyle name="Note 8 2 11 9 2" xfId="12291"/>
    <cellStyle name="Note 8 2 12" xfId="12292"/>
    <cellStyle name="Note 8 2 12 10" xfId="12293"/>
    <cellStyle name="Note 8 2 12 10 2" xfId="12294"/>
    <cellStyle name="Note 8 2 12 11" xfId="12295"/>
    <cellStyle name="Note 8 2 12 11 2" xfId="12296"/>
    <cellStyle name="Note 8 2 12 12" xfId="12297"/>
    <cellStyle name="Note 8 2 12 12 2" xfId="12298"/>
    <cellStyle name="Note 8 2 12 13" xfId="12299"/>
    <cellStyle name="Note 8 2 12 13 2" xfId="12300"/>
    <cellStyle name="Note 8 2 12 14" xfId="12301"/>
    <cellStyle name="Note 8 2 12 14 2" xfId="12302"/>
    <cellStyle name="Note 8 2 12 15" xfId="12303"/>
    <cellStyle name="Note 8 2 12 15 2" xfId="12304"/>
    <cellStyle name="Note 8 2 12 16" xfId="12305"/>
    <cellStyle name="Note 8 2 12 2" xfId="12306"/>
    <cellStyle name="Note 8 2 12 2 2" xfId="12307"/>
    <cellStyle name="Note 8 2 12 3" xfId="12308"/>
    <cellStyle name="Note 8 2 12 3 2" xfId="12309"/>
    <cellStyle name="Note 8 2 12 4" xfId="12310"/>
    <cellStyle name="Note 8 2 12 4 2" xfId="12311"/>
    <cellStyle name="Note 8 2 12 5" xfId="12312"/>
    <cellStyle name="Note 8 2 12 5 2" xfId="12313"/>
    <cellStyle name="Note 8 2 12 6" xfId="12314"/>
    <cellStyle name="Note 8 2 12 6 2" xfId="12315"/>
    <cellStyle name="Note 8 2 12 7" xfId="12316"/>
    <cellStyle name="Note 8 2 12 7 2" xfId="12317"/>
    <cellStyle name="Note 8 2 12 8" xfId="12318"/>
    <cellStyle name="Note 8 2 12 8 2" xfId="12319"/>
    <cellStyle name="Note 8 2 12 9" xfId="12320"/>
    <cellStyle name="Note 8 2 12 9 2" xfId="12321"/>
    <cellStyle name="Note 8 2 13" xfId="12322"/>
    <cellStyle name="Note 8 2 13 10" xfId="12323"/>
    <cellStyle name="Note 8 2 13 10 2" xfId="12324"/>
    <cellStyle name="Note 8 2 13 11" xfId="12325"/>
    <cellStyle name="Note 8 2 13 11 2" xfId="12326"/>
    <cellStyle name="Note 8 2 13 12" xfId="12327"/>
    <cellStyle name="Note 8 2 13 12 2" xfId="12328"/>
    <cellStyle name="Note 8 2 13 13" xfId="12329"/>
    <cellStyle name="Note 8 2 13 13 2" xfId="12330"/>
    <cellStyle name="Note 8 2 13 14" xfId="12331"/>
    <cellStyle name="Note 8 2 13 14 2" xfId="12332"/>
    <cellStyle name="Note 8 2 13 15" xfId="12333"/>
    <cellStyle name="Note 8 2 13 2" xfId="12334"/>
    <cellStyle name="Note 8 2 13 2 2" xfId="12335"/>
    <cellStyle name="Note 8 2 13 3" xfId="12336"/>
    <cellStyle name="Note 8 2 13 3 2" xfId="12337"/>
    <cellStyle name="Note 8 2 13 4" xfId="12338"/>
    <cellStyle name="Note 8 2 13 4 2" xfId="12339"/>
    <cellStyle name="Note 8 2 13 5" xfId="12340"/>
    <cellStyle name="Note 8 2 13 5 2" xfId="12341"/>
    <cellStyle name="Note 8 2 13 6" xfId="12342"/>
    <cellStyle name="Note 8 2 13 6 2" xfId="12343"/>
    <cellStyle name="Note 8 2 13 7" xfId="12344"/>
    <cellStyle name="Note 8 2 13 7 2" xfId="12345"/>
    <cellStyle name="Note 8 2 13 8" xfId="12346"/>
    <cellStyle name="Note 8 2 13 8 2" xfId="12347"/>
    <cellStyle name="Note 8 2 13 9" xfId="12348"/>
    <cellStyle name="Note 8 2 13 9 2" xfId="12349"/>
    <cellStyle name="Note 8 2 14" xfId="12350"/>
    <cellStyle name="Note 8 2 14 2" xfId="12351"/>
    <cellStyle name="Note 8 2 15" xfId="12352"/>
    <cellStyle name="Note 8 2 15 2" xfId="12353"/>
    <cellStyle name="Note 8 2 16" xfId="12354"/>
    <cellStyle name="Note 8 2 16 2" xfId="12355"/>
    <cellStyle name="Note 8 2 17" xfId="12356"/>
    <cellStyle name="Note 8 2 17 2" xfId="12357"/>
    <cellStyle name="Note 8 2 18" xfId="12358"/>
    <cellStyle name="Note 8 2 18 2" xfId="12359"/>
    <cellStyle name="Note 8 2 19" xfId="12360"/>
    <cellStyle name="Note 8 2 19 2" xfId="12361"/>
    <cellStyle name="Note 8 2 2" xfId="12362"/>
    <cellStyle name="Note 8 2 2 10" xfId="12363"/>
    <cellStyle name="Note 8 2 2 10 2" xfId="12364"/>
    <cellStyle name="Note 8 2 2 11" xfId="12365"/>
    <cellStyle name="Note 8 2 2 11 2" xfId="12366"/>
    <cellStyle name="Note 8 2 2 12" xfId="12367"/>
    <cellStyle name="Note 8 2 2 12 2" xfId="12368"/>
    <cellStyle name="Note 8 2 2 13" xfId="12369"/>
    <cellStyle name="Note 8 2 2 13 2" xfId="12370"/>
    <cellStyle name="Note 8 2 2 14" xfId="12371"/>
    <cellStyle name="Note 8 2 2 14 2" xfId="12372"/>
    <cellStyle name="Note 8 2 2 15" xfId="12373"/>
    <cellStyle name="Note 8 2 2 15 2" xfId="12374"/>
    <cellStyle name="Note 8 2 2 16" xfId="12375"/>
    <cellStyle name="Note 8 2 2 16 2" xfId="12376"/>
    <cellStyle name="Note 8 2 2 17" xfId="12377"/>
    <cellStyle name="Note 8 2 2 17 2" xfId="12378"/>
    <cellStyle name="Note 8 2 2 18" xfId="12379"/>
    <cellStyle name="Note 8 2 2 18 2" xfId="12380"/>
    <cellStyle name="Note 8 2 2 19" xfId="12381"/>
    <cellStyle name="Note 8 2 2 19 2" xfId="12382"/>
    <cellStyle name="Note 8 2 2 2" xfId="12383"/>
    <cellStyle name="Note 8 2 2 2 10" xfId="12384"/>
    <cellStyle name="Note 8 2 2 2 10 2" xfId="12385"/>
    <cellStyle name="Note 8 2 2 2 11" xfId="12386"/>
    <cellStyle name="Note 8 2 2 2 11 2" xfId="12387"/>
    <cellStyle name="Note 8 2 2 2 12" xfId="12388"/>
    <cellStyle name="Note 8 2 2 2 12 2" xfId="12389"/>
    <cellStyle name="Note 8 2 2 2 13" xfId="12390"/>
    <cellStyle name="Note 8 2 2 2 13 2" xfId="12391"/>
    <cellStyle name="Note 8 2 2 2 14" xfId="12392"/>
    <cellStyle name="Note 8 2 2 2 14 2" xfId="12393"/>
    <cellStyle name="Note 8 2 2 2 15" xfId="12394"/>
    <cellStyle name="Note 8 2 2 2 15 2" xfId="12395"/>
    <cellStyle name="Note 8 2 2 2 16" xfId="12396"/>
    <cellStyle name="Note 8 2 2 2 16 2" xfId="12397"/>
    <cellStyle name="Note 8 2 2 2 17" xfId="12398"/>
    <cellStyle name="Note 8 2 2 2 17 2" xfId="12399"/>
    <cellStyle name="Note 8 2 2 2 18" xfId="12400"/>
    <cellStyle name="Note 8 2 2 2 18 2" xfId="12401"/>
    <cellStyle name="Note 8 2 2 2 19" xfId="12402"/>
    <cellStyle name="Note 8 2 2 2 2" xfId="12403"/>
    <cellStyle name="Note 8 2 2 2 2 2" xfId="12404"/>
    <cellStyle name="Note 8 2 2 2 3" xfId="12405"/>
    <cellStyle name="Note 8 2 2 2 3 2" xfId="12406"/>
    <cellStyle name="Note 8 2 2 2 4" xfId="12407"/>
    <cellStyle name="Note 8 2 2 2 4 2" xfId="12408"/>
    <cellStyle name="Note 8 2 2 2 5" xfId="12409"/>
    <cellStyle name="Note 8 2 2 2 5 2" xfId="12410"/>
    <cellStyle name="Note 8 2 2 2 6" xfId="12411"/>
    <cellStyle name="Note 8 2 2 2 6 2" xfId="12412"/>
    <cellStyle name="Note 8 2 2 2 7" xfId="12413"/>
    <cellStyle name="Note 8 2 2 2 7 2" xfId="12414"/>
    <cellStyle name="Note 8 2 2 2 8" xfId="12415"/>
    <cellStyle name="Note 8 2 2 2 8 2" xfId="12416"/>
    <cellStyle name="Note 8 2 2 2 9" xfId="12417"/>
    <cellStyle name="Note 8 2 2 2 9 2" xfId="12418"/>
    <cellStyle name="Note 8 2 2 20" xfId="12419"/>
    <cellStyle name="Note 8 2 2 3" xfId="12420"/>
    <cellStyle name="Note 8 2 2 3 10" xfId="12421"/>
    <cellStyle name="Note 8 2 2 3 10 2" xfId="12422"/>
    <cellStyle name="Note 8 2 2 3 11" xfId="12423"/>
    <cellStyle name="Note 8 2 2 3 11 2" xfId="12424"/>
    <cellStyle name="Note 8 2 2 3 12" xfId="12425"/>
    <cellStyle name="Note 8 2 2 3 12 2" xfId="12426"/>
    <cellStyle name="Note 8 2 2 3 13" xfId="12427"/>
    <cellStyle name="Note 8 2 2 3 13 2" xfId="12428"/>
    <cellStyle name="Note 8 2 2 3 14" xfId="12429"/>
    <cellStyle name="Note 8 2 2 3 14 2" xfId="12430"/>
    <cellStyle name="Note 8 2 2 3 15" xfId="12431"/>
    <cellStyle name="Note 8 2 2 3 15 2" xfId="12432"/>
    <cellStyle name="Note 8 2 2 3 16" xfId="12433"/>
    <cellStyle name="Note 8 2 2 3 16 2" xfId="12434"/>
    <cellStyle name="Note 8 2 2 3 17" xfId="12435"/>
    <cellStyle name="Note 8 2 2 3 17 2" xfId="12436"/>
    <cellStyle name="Note 8 2 2 3 18" xfId="12437"/>
    <cellStyle name="Note 8 2 2 3 18 2" xfId="12438"/>
    <cellStyle name="Note 8 2 2 3 19" xfId="12439"/>
    <cellStyle name="Note 8 2 2 3 2" xfId="12440"/>
    <cellStyle name="Note 8 2 2 3 2 2" xfId="12441"/>
    <cellStyle name="Note 8 2 2 3 3" xfId="12442"/>
    <cellStyle name="Note 8 2 2 3 3 2" xfId="12443"/>
    <cellStyle name="Note 8 2 2 3 4" xfId="12444"/>
    <cellStyle name="Note 8 2 2 3 4 2" xfId="12445"/>
    <cellStyle name="Note 8 2 2 3 5" xfId="12446"/>
    <cellStyle name="Note 8 2 2 3 5 2" xfId="12447"/>
    <cellStyle name="Note 8 2 2 3 6" xfId="12448"/>
    <cellStyle name="Note 8 2 2 3 6 2" xfId="12449"/>
    <cellStyle name="Note 8 2 2 3 7" xfId="12450"/>
    <cellStyle name="Note 8 2 2 3 7 2" xfId="12451"/>
    <cellStyle name="Note 8 2 2 3 8" xfId="12452"/>
    <cellStyle name="Note 8 2 2 3 8 2" xfId="12453"/>
    <cellStyle name="Note 8 2 2 3 9" xfId="12454"/>
    <cellStyle name="Note 8 2 2 3 9 2" xfId="12455"/>
    <cellStyle name="Note 8 2 2 4" xfId="12456"/>
    <cellStyle name="Note 8 2 2 4 10" xfId="12457"/>
    <cellStyle name="Note 8 2 2 4 10 2" xfId="12458"/>
    <cellStyle name="Note 8 2 2 4 11" xfId="12459"/>
    <cellStyle name="Note 8 2 2 4 11 2" xfId="12460"/>
    <cellStyle name="Note 8 2 2 4 12" xfId="12461"/>
    <cellStyle name="Note 8 2 2 4 12 2" xfId="12462"/>
    <cellStyle name="Note 8 2 2 4 13" xfId="12463"/>
    <cellStyle name="Note 8 2 2 4 13 2" xfId="12464"/>
    <cellStyle name="Note 8 2 2 4 14" xfId="12465"/>
    <cellStyle name="Note 8 2 2 4 14 2" xfId="12466"/>
    <cellStyle name="Note 8 2 2 4 15" xfId="12467"/>
    <cellStyle name="Note 8 2 2 4 15 2" xfId="12468"/>
    <cellStyle name="Note 8 2 2 4 16" xfId="12469"/>
    <cellStyle name="Note 8 2 2 4 2" xfId="12470"/>
    <cellStyle name="Note 8 2 2 4 2 2" xfId="12471"/>
    <cellStyle name="Note 8 2 2 4 3" xfId="12472"/>
    <cellStyle name="Note 8 2 2 4 3 2" xfId="12473"/>
    <cellStyle name="Note 8 2 2 4 4" xfId="12474"/>
    <cellStyle name="Note 8 2 2 4 4 2" xfId="12475"/>
    <cellStyle name="Note 8 2 2 4 5" xfId="12476"/>
    <cellStyle name="Note 8 2 2 4 5 2" xfId="12477"/>
    <cellStyle name="Note 8 2 2 4 6" xfId="12478"/>
    <cellStyle name="Note 8 2 2 4 6 2" xfId="12479"/>
    <cellStyle name="Note 8 2 2 4 7" xfId="12480"/>
    <cellStyle name="Note 8 2 2 4 7 2" xfId="12481"/>
    <cellStyle name="Note 8 2 2 4 8" xfId="12482"/>
    <cellStyle name="Note 8 2 2 4 8 2" xfId="12483"/>
    <cellStyle name="Note 8 2 2 4 9" xfId="12484"/>
    <cellStyle name="Note 8 2 2 4 9 2" xfId="12485"/>
    <cellStyle name="Note 8 2 2 5" xfId="12486"/>
    <cellStyle name="Note 8 2 2 5 10" xfId="12487"/>
    <cellStyle name="Note 8 2 2 5 10 2" xfId="12488"/>
    <cellStyle name="Note 8 2 2 5 11" xfId="12489"/>
    <cellStyle name="Note 8 2 2 5 11 2" xfId="12490"/>
    <cellStyle name="Note 8 2 2 5 12" xfId="12491"/>
    <cellStyle name="Note 8 2 2 5 12 2" xfId="12492"/>
    <cellStyle name="Note 8 2 2 5 13" xfId="12493"/>
    <cellStyle name="Note 8 2 2 5 13 2" xfId="12494"/>
    <cellStyle name="Note 8 2 2 5 14" xfId="12495"/>
    <cellStyle name="Note 8 2 2 5 14 2" xfId="12496"/>
    <cellStyle name="Note 8 2 2 5 15" xfId="12497"/>
    <cellStyle name="Note 8 2 2 5 15 2" xfId="12498"/>
    <cellStyle name="Note 8 2 2 5 16" xfId="12499"/>
    <cellStyle name="Note 8 2 2 5 2" xfId="12500"/>
    <cellStyle name="Note 8 2 2 5 2 2" xfId="12501"/>
    <cellStyle name="Note 8 2 2 5 3" xfId="12502"/>
    <cellStyle name="Note 8 2 2 5 3 2" xfId="12503"/>
    <cellStyle name="Note 8 2 2 5 4" xfId="12504"/>
    <cellStyle name="Note 8 2 2 5 4 2" xfId="12505"/>
    <cellStyle name="Note 8 2 2 5 5" xfId="12506"/>
    <cellStyle name="Note 8 2 2 5 5 2" xfId="12507"/>
    <cellStyle name="Note 8 2 2 5 6" xfId="12508"/>
    <cellStyle name="Note 8 2 2 5 6 2" xfId="12509"/>
    <cellStyle name="Note 8 2 2 5 7" xfId="12510"/>
    <cellStyle name="Note 8 2 2 5 7 2" xfId="12511"/>
    <cellStyle name="Note 8 2 2 5 8" xfId="12512"/>
    <cellStyle name="Note 8 2 2 5 8 2" xfId="12513"/>
    <cellStyle name="Note 8 2 2 5 9" xfId="12514"/>
    <cellStyle name="Note 8 2 2 5 9 2" xfId="12515"/>
    <cellStyle name="Note 8 2 2 6" xfId="12516"/>
    <cellStyle name="Note 8 2 2 6 10" xfId="12517"/>
    <cellStyle name="Note 8 2 2 6 10 2" xfId="12518"/>
    <cellStyle name="Note 8 2 2 6 11" xfId="12519"/>
    <cellStyle name="Note 8 2 2 6 11 2" xfId="12520"/>
    <cellStyle name="Note 8 2 2 6 12" xfId="12521"/>
    <cellStyle name="Note 8 2 2 6 12 2" xfId="12522"/>
    <cellStyle name="Note 8 2 2 6 13" xfId="12523"/>
    <cellStyle name="Note 8 2 2 6 13 2" xfId="12524"/>
    <cellStyle name="Note 8 2 2 6 14" xfId="12525"/>
    <cellStyle name="Note 8 2 2 6 14 2" xfId="12526"/>
    <cellStyle name="Note 8 2 2 6 15" xfId="12527"/>
    <cellStyle name="Note 8 2 2 6 2" xfId="12528"/>
    <cellStyle name="Note 8 2 2 6 2 2" xfId="12529"/>
    <cellStyle name="Note 8 2 2 6 3" xfId="12530"/>
    <cellStyle name="Note 8 2 2 6 3 2" xfId="12531"/>
    <cellStyle name="Note 8 2 2 6 4" xfId="12532"/>
    <cellStyle name="Note 8 2 2 6 4 2" xfId="12533"/>
    <cellStyle name="Note 8 2 2 6 5" xfId="12534"/>
    <cellStyle name="Note 8 2 2 6 5 2" xfId="12535"/>
    <cellStyle name="Note 8 2 2 6 6" xfId="12536"/>
    <cellStyle name="Note 8 2 2 6 6 2" xfId="12537"/>
    <cellStyle name="Note 8 2 2 6 7" xfId="12538"/>
    <cellStyle name="Note 8 2 2 6 7 2" xfId="12539"/>
    <cellStyle name="Note 8 2 2 6 8" xfId="12540"/>
    <cellStyle name="Note 8 2 2 6 8 2" xfId="12541"/>
    <cellStyle name="Note 8 2 2 6 9" xfId="12542"/>
    <cellStyle name="Note 8 2 2 6 9 2" xfId="12543"/>
    <cellStyle name="Note 8 2 2 7" xfId="12544"/>
    <cellStyle name="Note 8 2 2 7 2" xfId="12545"/>
    <cellStyle name="Note 8 2 2 8" xfId="12546"/>
    <cellStyle name="Note 8 2 2 8 2" xfId="12547"/>
    <cellStyle name="Note 8 2 2 9" xfId="12548"/>
    <cellStyle name="Note 8 2 2 9 2" xfId="12549"/>
    <cellStyle name="Note 8 2 20" xfId="12550"/>
    <cellStyle name="Note 8 2 20 2" xfId="12551"/>
    <cellStyle name="Note 8 2 21" xfId="12552"/>
    <cellStyle name="Note 8 2 21 2" xfId="12553"/>
    <cellStyle name="Note 8 2 22" xfId="12554"/>
    <cellStyle name="Note 8 2 22 2" xfId="12555"/>
    <cellStyle name="Note 8 2 23" xfId="12556"/>
    <cellStyle name="Note 8 2 23 2" xfId="12557"/>
    <cellStyle name="Note 8 2 24" xfId="12558"/>
    <cellStyle name="Note 8 2 24 2" xfId="12559"/>
    <cellStyle name="Note 8 2 25" xfId="12560"/>
    <cellStyle name="Note 8 2 25 2" xfId="12561"/>
    <cellStyle name="Note 8 2 26" xfId="12562"/>
    <cellStyle name="Note 8 2 26 2" xfId="12563"/>
    <cellStyle name="Note 8 2 27" xfId="12564"/>
    <cellStyle name="Note 8 2 3" xfId="12565"/>
    <cellStyle name="Note 8 2 3 10" xfId="12566"/>
    <cellStyle name="Note 8 2 3 10 2" xfId="12567"/>
    <cellStyle name="Note 8 2 3 11" xfId="12568"/>
    <cellStyle name="Note 8 2 3 11 2" xfId="12569"/>
    <cellStyle name="Note 8 2 3 12" xfId="12570"/>
    <cellStyle name="Note 8 2 3 12 2" xfId="12571"/>
    <cellStyle name="Note 8 2 3 13" xfId="12572"/>
    <cellStyle name="Note 8 2 3 13 2" xfId="12573"/>
    <cellStyle name="Note 8 2 3 14" xfId="12574"/>
    <cellStyle name="Note 8 2 3 14 2" xfId="12575"/>
    <cellStyle name="Note 8 2 3 15" xfId="12576"/>
    <cellStyle name="Note 8 2 3 15 2" xfId="12577"/>
    <cellStyle name="Note 8 2 3 16" xfId="12578"/>
    <cellStyle name="Note 8 2 3 16 2" xfId="12579"/>
    <cellStyle name="Note 8 2 3 17" xfId="12580"/>
    <cellStyle name="Note 8 2 3 17 2" xfId="12581"/>
    <cellStyle name="Note 8 2 3 18" xfId="12582"/>
    <cellStyle name="Note 8 2 3 18 2" xfId="12583"/>
    <cellStyle name="Note 8 2 3 19" xfId="12584"/>
    <cellStyle name="Note 8 2 3 19 2" xfId="12585"/>
    <cellStyle name="Note 8 2 3 2" xfId="12586"/>
    <cellStyle name="Note 8 2 3 2 10" xfId="12587"/>
    <cellStyle name="Note 8 2 3 2 10 2" xfId="12588"/>
    <cellStyle name="Note 8 2 3 2 11" xfId="12589"/>
    <cellStyle name="Note 8 2 3 2 11 2" xfId="12590"/>
    <cellStyle name="Note 8 2 3 2 12" xfId="12591"/>
    <cellStyle name="Note 8 2 3 2 12 2" xfId="12592"/>
    <cellStyle name="Note 8 2 3 2 13" xfId="12593"/>
    <cellStyle name="Note 8 2 3 2 13 2" xfId="12594"/>
    <cellStyle name="Note 8 2 3 2 14" xfId="12595"/>
    <cellStyle name="Note 8 2 3 2 14 2" xfId="12596"/>
    <cellStyle name="Note 8 2 3 2 15" xfId="12597"/>
    <cellStyle name="Note 8 2 3 2 15 2" xfId="12598"/>
    <cellStyle name="Note 8 2 3 2 16" xfId="12599"/>
    <cellStyle name="Note 8 2 3 2 16 2" xfId="12600"/>
    <cellStyle name="Note 8 2 3 2 17" xfId="12601"/>
    <cellStyle name="Note 8 2 3 2 17 2" xfId="12602"/>
    <cellStyle name="Note 8 2 3 2 18" xfId="12603"/>
    <cellStyle name="Note 8 2 3 2 18 2" xfId="12604"/>
    <cellStyle name="Note 8 2 3 2 19" xfId="12605"/>
    <cellStyle name="Note 8 2 3 2 2" xfId="12606"/>
    <cellStyle name="Note 8 2 3 2 2 2" xfId="12607"/>
    <cellStyle name="Note 8 2 3 2 3" xfId="12608"/>
    <cellStyle name="Note 8 2 3 2 3 2" xfId="12609"/>
    <cellStyle name="Note 8 2 3 2 4" xfId="12610"/>
    <cellStyle name="Note 8 2 3 2 4 2" xfId="12611"/>
    <cellStyle name="Note 8 2 3 2 5" xfId="12612"/>
    <cellStyle name="Note 8 2 3 2 5 2" xfId="12613"/>
    <cellStyle name="Note 8 2 3 2 6" xfId="12614"/>
    <cellStyle name="Note 8 2 3 2 6 2" xfId="12615"/>
    <cellStyle name="Note 8 2 3 2 7" xfId="12616"/>
    <cellStyle name="Note 8 2 3 2 7 2" xfId="12617"/>
    <cellStyle name="Note 8 2 3 2 8" xfId="12618"/>
    <cellStyle name="Note 8 2 3 2 8 2" xfId="12619"/>
    <cellStyle name="Note 8 2 3 2 9" xfId="12620"/>
    <cellStyle name="Note 8 2 3 2 9 2" xfId="12621"/>
    <cellStyle name="Note 8 2 3 20" xfId="12622"/>
    <cellStyle name="Note 8 2 3 3" xfId="12623"/>
    <cellStyle name="Note 8 2 3 3 10" xfId="12624"/>
    <cellStyle name="Note 8 2 3 3 10 2" xfId="12625"/>
    <cellStyle name="Note 8 2 3 3 11" xfId="12626"/>
    <cellStyle name="Note 8 2 3 3 11 2" xfId="12627"/>
    <cellStyle name="Note 8 2 3 3 12" xfId="12628"/>
    <cellStyle name="Note 8 2 3 3 12 2" xfId="12629"/>
    <cellStyle name="Note 8 2 3 3 13" xfId="12630"/>
    <cellStyle name="Note 8 2 3 3 13 2" xfId="12631"/>
    <cellStyle name="Note 8 2 3 3 14" xfId="12632"/>
    <cellStyle name="Note 8 2 3 3 14 2" xfId="12633"/>
    <cellStyle name="Note 8 2 3 3 15" xfId="12634"/>
    <cellStyle name="Note 8 2 3 3 15 2" xfId="12635"/>
    <cellStyle name="Note 8 2 3 3 16" xfId="12636"/>
    <cellStyle name="Note 8 2 3 3 16 2" xfId="12637"/>
    <cellStyle name="Note 8 2 3 3 17" xfId="12638"/>
    <cellStyle name="Note 8 2 3 3 17 2" xfId="12639"/>
    <cellStyle name="Note 8 2 3 3 18" xfId="12640"/>
    <cellStyle name="Note 8 2 3 3 18 2" xfId="12641"/>
    <cellStyle name="Note 8 2 3 3 19" xfId="12642"/>
    <cellStyle name="Note 8 2 3 3 2" xfId="12643"/>
    <cellStyle name="Note 8 2 3 3 2 2" xfId="12644"/>
    <cellStyle name="Note 8 2 3 3 3" xfId="12645"/>
    <cellStyle name="Note 8 2 3 3 3 2" xfId="12646"/>
    <cellStyle name="Note 8 2 3 3 4" xfId="12647"/>
    <cellStyle name="Note 8 2 3 3 4 2" xfId="12648"/>
    <cellStyle name="Note 8 2 3 3 5" xfId="12649"/>
    <cellStyle name="Note 8 2 3 3 5 2" xfId="12650"/>
    <cellStyle name="Note 8 2 3 3 6" xfId="12651"/>
    <cellStyle name="Note 8 2 3 3 6 2" xfId="12652"/>
    <cellStyle name="Note 8 2 3 3 7" xfId="12653"/>
    <cellStyle name="Note 8 2 3 3 7 2" xfId="12654"/>
    <cellStyle name="Note 8 2 3 3 8" xfId="12655"/>
    <cellStyle name="Note 8 2 3 3 8 2" xfId="12656"/>
    <cellStyle name="Note 8 2 3 3 9" xfId="12657"/>
    <cellStyle name="Note 8 2 3 3 9 2" xfId="12658"/>
    <cellStyle name="Note 8 2 3 4" xfId="12659"/>
    <cellStyle name="Note 8 2 3 4 10" xfId="12660"/>
    <cellStyle name="Note 8 2 3 4 10 2" xfId="12661"/>
    <cellStyle name="Note 8 2 3 4 11" xfId="12662"/>
    <cellStyle name="Note 8 2 3 4 11 2" xfId="12663"/>
    <cellStyle name="Note 8 2 3 4 12" xfId="12664"/>
    <cellStyle name="Note 8 2 3 4 12 2" xfId="12665"/>
    <cellStyle name="Note 8 2 3 4 13" xfId="12666"/>
    <cellStyle name="Note 8 2 3 4 13 2" xfId="12667"/>
    <cellStyle name="Note 8 2 3 4 14" xfId="12668"/>
    <cellStyle name="Note 8 2 3 4 14 2" xfId="12669"/>
    <cellStyle name="Note 8 2 3 4 15" xfId="12670"/>
    <cellStyle name="Note 8 2 3 4 15 2" xfId="12671"/>
    <cellStyle name="Note 8 2 3 4 16" xfId="12672"/>
    <cellStyle name="Note 8 2 3 4 2" xfId="12673"/>
    <cellStyle name="Note 8 2 3 4 2 2" xfId="12674"/>
    <cellStyle name="Note 8 2 3 4 3" xfId="12675"/>
    <cellStyle name="Note 8 2 3 4 3 2" xfId="12676"/>
    <cellStyle name="Note 8 2 3 4 4" xfId="12677"/>
    <cellStyle name="Note 8 2 3 4 4 2" xfId="12678"/>
    <cellStyle name="Note 8 2 3 4 5" xfId="12679"/>
    <cellStyle name="Note 8 2 3 4 5 2" xfId="12680"/>
    <cellStyle name="Note 8 2 3 4 6" xfId="12681"/>
    <cellStyle name="Note 8 2 3 4 6 2" xfId="12682"/>
    <cellStyle name="Note 8 2 3 4 7" xfId="12683"/>
    <cellStyle name="Note 8 2 3 4 7 2" xfId="12684"/>
    <cellStyle name="Note 8 2 3 4 8" xfId="12685"/>
    <cellStyle name="Note 8 2 3 4 8 2" xfId="12686"/>
    <cellStyle name="Note 8 2 3 4 9" xfId="12687"/>
    <cellStyle name="Note 8 2 3 4 9 2" xfId="12688"/>
    <cellStyle name="Note 8 2 3 5" xfId="12689"/>
    <cellStyle name="Note 8 2 3 5 10" xfId="12690"/>
    <cellStyle name="Note 8 2 3 5 10 2" xfId="12691"/>
    <cellStyle name="Note 8 2 3 5 11" xfId="12692"/>
    <cellStyle name="Note 8 2 3 5 11 2" xfId="12693"/>
    <cellStyle name="Note 8 2 3 5 12" xfId="12694"/>
    <cellStyle name="Note 8 2 3 5 12 2" xfId="12695"/>
    <cellStyle name="Note 8 2 3 5 13" xfId="12696"/>
    <cellStyle name="Note 8 2 3 5 13 2" xfId="12697"/>
    <cellStyle name="Note 8 2 3 5 14" xfId="12698"/>
    <cellStyle name="Note 8 2 3 5 14 2" xfId="12699"/>
    <cellStyle name="Note 8 2 3 5 15" xfId="12700"/>
    <cellStyle name="Note 8 2 3 5 15 2" xfId="12701"/>
    <cellStyle name="Note 8 2 3 5 16" xfId="12702"/>
    <cellStyle name="Note 8 2 3 5 2" xfId="12703"/>
    <cellStyle name="Note 8 2 3 5 2 2" xfId="12704"/>
    <cellStyle name="Note 8 2 3 5 3" xfId="12705"/>
    <cellStyle name="Note 8 2 3 5 3 2" xfId="12706"/>
    <cellStyle name="Note 8 2 3 5 4" xfId="12707"/>
    <cellStyle name="Note 8 2 3 5 4 2" xfId="12708"/>
    <cellStyle name="Note 8 2 3 5 5" xfId="12709"/>
    <cellStyle name="Note 8 2 3 5 5 2" xfId="12710"/>
    <cellStyle name="Note 8 2 3 5 6" xfId="12711"/>
    <cellStyle name="Note 8 2 3 5 6 2" xfId="12712"/>
    <cellStyle name="Note 8 2 3 5 7" xfId="12713"/>
    <cellStyle name="Note 8 2 3 5 7 2" xfId="12714"/>
    <cellStyle name="Note 8 2 3 5 8" xfId="12715"/>
    <cellStyle name="Note 8 2 3 5 8 2" xfId="12716"/>
    <cellStyle name="Note 8 2 3 5 9" xfId="12717"/>
    <cellStyle name="Note 8 2 3 5 9 2" xfId="12718"/>
    <cellStyle name="Note 8 2 3 6" xfId="12719"/>
    <cellStyle name="Note 8 2 3 6 10" xfId="12720"/>
    <cellStyle name="Note 8 2 3 6 10 2" xfId="12721"/>
    <cellStyle name="Note 8 2 3 6 11" xfId="12722"/>
    <cellStyle name="Note 8 2 3 6 11 2" xfId="12723"/>
    <cellStyle name="Note 8 2 3 6 12" xfId="12724"/>
    <cellStyle name="Note 8 2 3 6 12 2" xfId="12725"/>
    <cellStyle name="Note 8 2 3 6 13" xfId="12726"/>
    <cellStyle name="Note 8 2 3 6 13 2" xfId="12727"/>
    <cellStyle name="Note 8 2 3 6 14" xfId="12728"/>
    <cellStyle name="Note 8 2 3 6 14 2" xfId="12729"/>
    <cellStyle name="Note 8 2 3 6 15" xfId="12730"/>
    <cellStyle name="Note 8 2 3 6 2" xfId="12731"/>
    <cellStyle name="Note 8 2 3 6 2 2" xfId="12732"/>
    <cellStyle name="Note 8 2 3 6 3" xfId="12733"/>
    <cellStyle name="Note 8 2 3 6 3 2" xfId="12734"/>
    <cellStyle name="Note 8 2 3 6 4" xfId="12735"/>
    <cellStyle name="Note 8 2 3 6 4 2" xfId="12736"/>
    <cellStyle name="Note 8 2 3 6 5" xfId="12737"/>
    <cellStyle name="Note 8 2 3 6 5 2" xfId="12738"/>
    <cellStyle name="Note 8 2 3 6 6" xfId="12739"/>
    <cellStyle name="Note 8 2 3 6 6 2" xfId="12740"/>
    <cellStyle name="Note 8 2 3 6 7" xfId="12741"/>
    <cellStyle name="Note 8 2 3 6 7 2" xfId="12742"/>
    <cellStyle name="Note 8 2 3 6 8" xfId="12743"/>
    <cellStyle name="Note 8 2 3 6 8 2" xfId="12744"/>
    <cellStyle name="Note 8 2 3 6 9" xfId="12745"/>
    <cellStyle name="Note 8 2 3 6 9 2" xfId="12746"/>
    <cellStyle name="Note 8 2 3 7" xfId="12747"/>
    <cellStyle name="Note 8 2 3 7 2" xfId="12748"/>
    <cellStyle name="Note 8 2 3 8" xfId="12749"/>
    <cellStyle name="Note 8 2 3 8 2" xfId="12750"/>
    <cellStyle name="Note 8 2 3 9" xfId="12751"/>
    <cellStyle name="Note 8 2 3 9 2" xfId="12752"/>
    <cellStyle name="Note 8 2 4" xfId="12753"/>
    <cellStyle name="Note 8 2 4 10" xfId="12754"/>
    <cellStyle name="Note 8 2 4 10 2" xfId="12755"/>
    <cellStyle name="Note 8 2 4 11" xfId="12756"/>
    <cellStyle name="Note 8 2 4 11 2" xfId="12757"/>
    <cellStyle name="Note 8 2 4 12" xfId="12758"/>
    <cellStyle name="Note 8 2 4 12 2" xfId="12759"/>
    <cellStyle name="Note 8 2 4 13" xfId="12760"/>
    <cellStyle name="Note 8 2 4 13 2" xfId="12761"/>
    <cellStyle name="Note 8 2 4 14" xfId="12762"/>
    <cellStyle name="Note 8 2 4 14 2" xfId="12763"/>
    <cellStyle name="Note 8 2 4 15" xfId="12764"/>
    <cellStyle name="Note 8 2 4 15 2" xfId="12765"/>
    <cellStyle name="Note 8 2 4 16" xfId="12766"/>
    <cellStyle name="Note 8 2 4 16 2" xfId="12767"/>
    <cellStyle name="Note 8 2 4 17" xfId="12768"/>
    <cellStyle name="Note 8 2 4 17 2" xfId="12769"/>
    <cellStyle name="Note 8 2 4 18" xfId="12770"/>
    <cellStyle name="Note 8 2 4 18 2" xfId="12771"/>
    <cellStyle name="Note 8 2 4 19" xfId="12772"/>
    <cellStyle name="Note 8 2 4 19 2" xfId="12773"/>
    <cellStyle name="Note 8 2 4 2" xfId="12774"/>
    <cellStyle name="Note 8 2 4 2 10" xfId="12775"/>
    <cellStyle name="Note 8 2 4 2 10 2" xfId="12776"/>
    <cellStyle name="Note 8 2 4 2 11" xfId="12777"/>
    <cellStyle name="Note 8 2 4 2 11 2" xfId="12778"/>
    <cellStyle name="Note 8 2 4 2 12" xfId="12779"/>
    <cellStyle name="Note 8 2 4 2 12 2" xfId="12780"/>
    <cellStyle name="Note 8 2 4 2 13" xfId="12781"/>
    <cellStyle name="Note 8 2 4 2 13 2" xfId="12782"/>
    <cellStyle name="Note 8 2 4 2 14" xfId="12783"/>
    <cellStyle name="Note 8 2 4 2 14 2" xfId="12784"/>
    <cellStyle name="Note 8 2 4 2 15" xfId="12785"/>
    <cellStyle name="Note 8 2 4 2 15 2" xfId="12786"/>
    <cellStyle name="Note 8 2 4 2 16" xfId="12787"/>
    <cellStyle name="Note 8 2 4 2 16 2" xfId="12788"/>
    <cellStyle name="Note 8 2 4 2 17" xfId="12789"/>
    <cellStyle name="Note 8 2 4 2 17 2" xfId="12790"/>
    <cellStyle name="Note 8 2 4 2 18" xfId="12791"/>
    <cellStyle name="Note 8 2 4 2 18 2" xfId="12792"/>
    <cellStyle name="Note 8 2 4 2 19" xfId="12793"/>
    <cellStyle name="Note 8 2 4 2 2" xfId="12794"/>
    <cellStyle name="Note 8 2 4 2 2 2" xfId="12795"/>
    <cellStyle name="Note 8 2 4 2 3" xfId="12796"/>
    <cellStyle name="Note 8 2 4 2 3 2" xfId="12797"/>
    <cellStyle name="Note 8 2 4 2 4" xfId="12798"/>
    <cellStyle name="Note 8 2 4 2 4 2" xfId="12799"/>
    <cellStyle name="Note 8 2 4 2 5" xfId="12800"/>
    <cellStyle name="Note 8 2 4 2 5 2" xfId="12801"/>
    <cellStyle name="Note 8 2 4 2 6" xfId="12802"/>
    <cellStyle name="Note 8 2 4 2 6 2" xfId="12803"/>
    <cellStyle name="Note 8 2 4 2 7" xfId="12804"/>
    <cellStyle name="Note 8 2 4 2 7 2" xfId="12805"/>
    <cellStyle name="Note 8 2 4 2 8" xfId="12806"/>
    <cellStyle name="Note 8 2 4 2 8 2" xfId="12807"/>
    <cellStyle name="Note 8 2 4 2 9" xfId="12808"/>
    <cellStyle name="Note 8 2 4 2 9 2" xfId="12809"/>
    <cellStyle name="Note 8 2 4 20" xfId="12810"/>
    <cellStyle name="Note 8 2 4 3" xfId="12811"/>
    <cellStyle name="Note 8 2 4 3 10" xfId="12812"/>
    <cellStyle name="Note 8 2 4 3 10 2" xfId="12813"/>
    <cellStyle name="Note 8 2 4 3 11" xfId="12814"/>
    <cellStyle name="Note 8 2 4 3 11 2" xfId="12815"/>
    <cellStyle name="Note 8 2 4 3 12" xfId="12816"/>
    <cellStyle name="Note 8 2 4 3 12 2" xfId="12817"/>
    <cellStyle name="Note 8 2 4 3 13" xfId="12818"/>
    <cellStyle name="Note 8 2 4 3 13 2" xfId="12819"/>
    <cellStyle name="Note 8 2 4 3 14" xfId="12820"/>
    <cellStyle name="Note 8 2 4 3 14 2" xfId="12821"/>
    <cellStyle name="Note 8 2 4 3 15" xfId="12822"/>
    <cellStyle name="Note 8 2 4 3 15 2" xfId="12823"/>
    <cellStyle name="Note 8 2 4 3 16" xfId="12824"/>
    <cellStyle name="Note 8 2 4 3 16 2" xfId="12825"/>
    <cellStyle name="Note 8 2 4 3 17" xfId="12826"/>
    <cellStyle name="Note 8 2 4 3 17 2" xfId="12827"/>
    <cellStyle name="Note 8 2 4 3 18" xfId="12828"/>
    <cellStyle name="Note 8 2 4 3 2" xfId="12829"/>
    <cellStyle name="Note 8 2 4 3 2 2" xfId="12830"/>
    <cellStyle name="Note 8 2 4 3 3" xfId="12831"/>
    <cellStyle name="Note 8 2 4 3 3 2" xfId="12832"/>
    <cellStyle name="Note 8 2 4 3 4" xfId="12833"/>
    <cellStyle name="Note 8 2 4 3 4 2" xfId="12834"/>
    <cellStyle name="Note 8 2 4 3 5" xfId="12835"/>
    <cellStyle name="Note 8 2 4 3 5 2" xfId="12836"/>
    <cellStyle name="Note 8 2 4 3 6" xfId="12837"/>
    <cellStyle name="Note 8 2 4 3 6 2" xfId="12838"/>
    <cellStyle name="Note 8 2 4 3 7" xfId="12839"/>
    <cellStyle name="Note 8 2 4 3 7 2" xfId="12840"/>
    <cellStyle name="Note 8 2 4 3 8" xfId="12841"/>
    <cellStyle name="Note 8 2 4 3 8 2" xfId="12842"/>
    <cellStyle name="Note 8 2 4 3 9" xfId="12843"/>
    <cellStyle name="Note 8 2 4 3 9 2" xfId="12844"/>
    <cellStyle name="Note 8 2 4 4" xfId="12845"/>
    <cellStyle name="Note 8 2 4 4 10" xfId="12846"/>
    <cellStyle name="Note 8 2 4 4 10 2" xfId="12847"/>
    <cellStyle name="Note 8 2 4 4 11" xfId="12848"/>
    <cellStyle name="Note 8 2 4 4 11 2" xfId="12849"/>
    <cellStyle name="Note 8 2 4 4 12" xfId="12850"/>
    <cellStyle name="Note 8 2 4 4 12 2" xfId="12851"/>
    <cellStyle name="Note 8 2 4 4 13" xfId="12852"/>
    <cellStyle name="Note 8 2 4 4 13 2" xfId="12853"/>
    <cellStyle name="Note 8 2 4 4 14" xfId="12854"/>
    <cellStyle name="Note 8 2 4 4 14 2" xfId="12855"/>
    <cellStyle name="Note 8 2 4 4 15" xfId="12856"/>
    <cellStyle name="Note 8 2 4 4 15 2" xfId="12857"/>
    <cellStyle name="Note 8 2 4 4 16" xfId="12858"/>
    <cellStyle name="Note 8 2 4 4 2" xfId="12859"/>
    <cellStyle name="Note 8 2 4 4 2 2" xfId="12860"/>
    <cellStyle name="Note 8 2 4 4 3" xfId="12861"/>
    <cellStyle name="Note 8 2 4 4 3 2" xfId="12862"/>
    <cellStyle name="Note 8 2 4 4 4" xfId="12863"/>
    <cellStyle name="Note 8 2 4 4 4 2" xfId="12864"/>
    <cellStyle name="Note 8 2 4 4 5" xfId="12865"/>
    <cellStyle name="Note 8 2 4 4 5 2" xfId="12866"/>
    <cellStyle name="Note 8 2 4 4 6" xfId="12867"/>
    <cellStyle name="Note 8 2 4 4 6 2" xfId="12868"/>
    <cellStyle name="Note 8 2 4 4 7" xfId="12869"/>
    <cellStyle name="Note 8 2 4 4 7 2" xfId="12870"/>
    <cellStyle name="Note 8 2 4 4 8" xfId="12871"/>
    <cellStyle name="Note 8 2 4 4 8 2" xfId="12872"/>
    <cellStyle name="Note 8 2 4 4 9" xfId="12873"/>
    <cellStyle name="Note 8 2 4 4 9 2" xfId="12874"/>
    <cellStyle name="Note 8 2 4 5" xfId="12875"/>
    <cellStyle name="Note 8 2 4 5 10" xfId="12876"/>
    <cellStyle name="Note 8 2 4 5 10 2" xfId="12877"/>
    <cellStyle name="Note 8 2 4 5 11" xfId="12878"/>
    <cellStyle name="Note 8 2 4 5 11 2" xfId="12879"/>
    <cellStyle name="Note 8 2 4 5 12" xfId="12880"/>
    <cellStyle name="Note 8 2 4 5 12 2" xfId="12881"/>
    <cellStyle name="Note 8 2 4 5 13" xfId="12882"/>
    <cellStyle name="Note 8 2 4 5 13 2" xfId="12883"/>
    <cellStyle name="Note 8 2 4 5 14" xfId="12884"/>
    <cellStyle name="Note 8 2 4 5 14 2" xfId="12885"/>
    <cellStyle name="Note 8 2 4 5 15" xfId="12886"/>
    <cellStyle name="Note 8 2 4 5 15 2" xfId="12887"/>
    <cellStyle name="Note 8 2 4 5 16" xfId="12888"/>
    <cellStyle name="Note 8 2 4 5 2" xfId="12889"/>
    <cellStyle name="Note 8 2 4 5 2 2" xfId="12890"/>
    <cellStyle name="Note 8 2 4 5 3" xfId="12891"/>
    <cellStyle name="Note 8 2 4 5 3 2" xfId="12892"/>
    <cellStyle name="Note 8 2 4 5 4" xfId="12893"/>
    <cellStyle name="Note 8 2 4 5 4 2" xfId="12894"/>
    <cellStyle name="Note 8 2 4 5 5" xfId="12895"/>
    <cellStyle name="Note 8 2 4 5 5 2" xfId="12896"/>
    <cellStyle name="Note 8 2 4 5 6" xfId="12897"/>
    <cellStyle name="Note 8 2 4 5 6 2" xfId="12898"/>
    <cellStyle name="Note 8 2 4 5 7" xfId="12899"/>
    <cellStyle name="Note 8 2 4 5 7 2" xfId="12900"/>
    <cellStyle name="Note 8 2 4 5 8" xfId="12901"/>
    <cellStyle name="Note 8 2 4 5 8 2" xfId="12902"/>
    <cellStyle name="Note 8 2 4 5 9" xfId="12903"/>
    <cellStyle name="Note 8 2 4 5 9 2" xfId="12904"/>
    <cellStyle name="Note 8 2 4 6" xfId="12905"/>
    <cellStyle name="Note 8 2 4 6 10" xfId="12906"/>
    <cellStyle name="Note 8 2 4 6 10 2" xfId="12907"/>
    <cellStyle name="Note 8 2 4 6 11" xfId="12908"/>
    <cellStyle name="Note 8 2 4 6 11 2" xfId="12909"/>
    <cellStyle name="Note 8 2 4 6 12" xfId="12910"/>
    <cellStyle name="Note 8 2 4 6 12 2" xfId="12911"/>
    <cellStyle name="Note 8 2 4 6 13" xfId="12912"/>
    <cellStyle name="Note 8 2 4 6 13 2" xfId="12913"/>
    <cellStyle name="Note 8 2 4 6 14" xfId="12914"/>
    <cellStyle name="Note 8 2 4 6 14 2" xfId="12915"/>
    <cellStyle name="Note 8 2 4 6 15" xfId="12916"/>
    <cellStyle name="Note 8 2 4 6 2" xfId="12917"/>
    <cellStyle name="Note 8 2 4 6 2 2" xfId="12918"/>
    <cellStyle name="Note 8 2 4 6 3" xfId="12919"/>
    <cellStyle name="Note 8 2 4 6 3 2" xfId="12920"/>
    <cellStyle name="Note 8 2 4 6 4" xfId="12921"/>
    <cellStyle name="Note 8 2 4 6 4 2" xfId="12922"/>
    <cellStyle name="Note 8 2 4 6 5" xfId="12923"/>
    <cellStyle name="Note 8 2 4 6 5 2" xfId="12924"/>
    <cellStyle name="Note 8 2 4 6 6" xfId="12925"/>
    <cellStyle name="Note 8 2 4 6 6 2" xfId="12926"/>
    <cellStyle name="Note 8 2 4 6 7" xfId="12927"/>
    <cellStyle name="Note 8 2 4 6 7 2" xfId="12928"/>
    <cellStyle name="Note 8 2 4 6 8" xfId="12929"/>
    <cellStyle name="Note 8 2 4 6 8 2" xfId="12930"/>
    <cellStyle name="Note 8 2 4 6 9" xfId="12931"/>
    <cellStyle name="Note 8 2 4 6 9 2" xfId="12932"/>
    <cellStyle name="Note 8 2 4 7" xfId="12933"/>
    <cellStyle name="Note 8 2 4 7 2" xfId="12934"/>
    <cellStyle name="Note 8 2 4 8" xfId="12935"/>
    <cellStyle name="Note 8 2 4 8 2" xfId="12936"/>
    <cellStyle name="Note 8 2 4 9" xfId="12937"/>
    <cellStyle name="Note 8 2 4 9 2" xfId="12938"/>
    <cellStyle name="Note 8 2 5" xfId="12939"/>
    <cellStyle name="Note 8 2 5 10" xfId="12940"/>
    <cellStyle name="Note 8 2 5 10 2" xfId="12941"/>
    <cellStyle name="Note 8 2 5 11" xfId="12942"/>
    <cellStyle name="Note 8 2 5 11 2" xfId="12943"/>
    <cellStyle name="Note 8 2 5 12" xfId="12944"/>
    <cellStyle name="Note 8 2 5 12 2" xfId="12945"/>
    <cellStyle name="Note 8 2 5 13" xfId="12946"/>
    <cellStyle name="Note 8 2 5 13 2" xfId="12947"/>
    <cellStyle name="Note 8 2 5 14" xfId="12948"/>
    <cellStyle name="Note 8 2 5 14 2" xfId="12949"/>
    <cellStyle name="Note 8 2 5 15" xfId="12950"/>
    <cellStyle name="Note 8 2 5 15 2" xfId="12951"/>
    <cellStyle name="Note 8 2 5 16" xfId="12952"/>
    <cellStyle name="Note 8 2 5 16 2" xfId="12953"/>
    <cellStyle name="Note 8 2 5 17" xfId="12954"/>
    <cellStyle name="Note 8 2 5 17 2" xfId="12955"/>
    <cellStyle name="Note 8 2 5 18" xfId="12956"/>
    <cellStyle name="Note 8 2 5 18 2" xfId="12957"/>
    <cellStyle name="Note 8 2 5 19" xfId="12958"/>
    <cellStyle name="Note 8 2 5 2" xfId="12959"/>
    <cellStyle name="Note 8 2 5 2 10" xfId="12960"/>
    <cellStyle name="Note 8 2 5 2 10 2" xfId="12961"/>
    <cellStyle name="Note 8 2 5 2 11" xfId="12962"/>
    <cellStyle name="Note 8 2 5 2 11 2" xfId="12963"/>
    <cellStyle name="Note 8 2 5 2 12" xfId="12964"/>
    <cellStyle name="Note 8 2 5 2 12 2" xfId="12965"/>
    <cellStyle name="Note 8 2 5 2 13" xfId="12966"/>
    <cellStyle name="Note 8 2 5 2 13 2" xfId="12967"/>
    <cellStyle name="Note 8 2 5 2 14" xfId="12968"/>
    <cellStyle name="Note 8 2 5 2 14 2" xfId="12969"/>
    <cellStyle name="Note 8 2 5 2 15" xfId="12970"/>
    <cellStyle name="Note 8 2 5 2 15 2" xfId="12971"/>
    <cellStyle name="Note 8 2 5 2 16" xfId="12972"/>
    <cellStyle name="Note 8 2 5 2 16 2" xfId="12973"/>
    <cellStyle name="Note 8 2 5 2 17" xfId="12974"/>
    <cellStyle name="Note 8 2 5 2 17 2" xfId="12975"/>
    <cellStyle name="Note 8 2 5 2 18" xfId="12976"/>
    <cellStyle name="Note 8 2 5 2 2" xfId="12977"/>
    <cellStyle name="Note 8 2 5 2 2 2" xfId="12978"/>
    <cellStyle name="Note 8 2 5 2 3" xfId="12979"/>
    <cellStyle name="Note 8 2 5 2 3 2" xfId="12980"/>
    <cellStyle name="Note 8 2 5 2 4" xfId="12981"/>
    <cellStyle name="Note 8 2 5 2 4 2" xfId="12982"/>
    <cellStyle name="Note 8 2 5 2 5" xfId="12983"/>
    <cellStyle name="Note 8 2 5 2 5 2" xfId="12984"/>
    <cellStyle name="Note 8 2 5 2 6" xfId="12985"/>
    <cellStyle name="Note 8 2 5 2 6 2" xfId="12986"/>
    <cellStyle name="Note 8 2 5 2 7" xfId="12987"/>
    <cellStyle name="Note 8 2 5 2 7 2" xfId="12988"/>
    <cellStyle name="Note 8 2 5 2 8" xfId="12989"/>
    <cellStyle name="Note 8 2 5 2 8 2" xfId="12990"/>
    <cellStyle name="Note 8 2 5 2 9" xfId="12991"/>
    <cellStyle name="Note 8 2 5 2 9 2" xfId="12992"/>
    <cellStyle name="Note 8 2 5 3" xfId="12993"/>
    <cellStyle name="Note 8 2 5 3 10" xfId="12994"/>
    <cellStyle name="Note 8 2 5 3 10 2" xfId="12995"/>
    <cellStyle name="Note 8 2 5 3 11" xfId="12996"/>
    <cellStyle name="Note 8 2 5 3 11 2" xfId="12997"/>
    <cellStyle name="Note 8 2 5 3 12" xfId="12998"/>
    <cellStyle name="Note 8 2 5 3 12 2" xfId="12999"/>
    <cellStyle name="Note 8 2 5 3 13" xfId="13000"/>
    <cellStyle name="Note 8 2 5 3 13 2" xfId="13001"/>
    <cellStyle name="Note 8 2 5 3 14" xfId="13002"/>
    <cellStyle name="Note 8 2 5 3 14 2" xfId="13003"/>
    <cellStyle name="Note 8 2 5 3 15" xfId="13004"/>
    <cellStyle name="Note 8 2 5 3 15 2" xfId="13005"/>
    <cellStyle name="Note 8 2 5 3 16" xfId="13006"/>
    <cellStyle name="Note 8 2 5 3 2" xfId="13007"/>
    <cellStyle name="Note 8 2 5 3 2 2" xfId="13008"/>
    <cellStyle name="Note 8 2 5 3 3" xfId="13009"/>
    <cellStyle name="Note 8 2 5 3 3 2" xfId="13010"/>
    <cellStyle name="Note 8 2 5 3 4" xfId="13011"/>
    <cellStyle name="Note 8 2 5 3 4 2" xfId="13012"/>
    <cellStyle name="Note 8 2 5 3 5" xfId="13013"/>
    <cellStyle name="Note 8 2 5 3 5 2" xfId="13014"/>
    <cellStyle name="Note 8 2 5 3 6" xfId="13015"/>
    <cellStyle name="Note 8 2 5 3 6 2" xfId="13016"/>
    <cellStyle name="Note 8 2 5 3 7" xfId="13017"/>
    <cellStyle name="Note 8 2 5 3 7 2" xfId="13018"/>
    <cellStyle name="Note 8 2 5 3 8" xfId="13019"/>
    <cellStyle name="Note 8 2 5 3 8 2" xfId="13020"/>
    <cellStyle name="Note 8 2 5 3 9" xfId="13021"/>
    <cellStyle name="Note 8 2 5 3 9 2" xfId="13022"/>
    <cellStyle name="Note 8 2 5 4" xfId="13023"/>
    <cellStyle name="Note 8 2 5 4 10" xfId="13024"/>
    <cellStyle name="Note 8 2 5 4 10 2" xfId="13025"/>
    <cellStyle name="Note 8 2 5 4 11" xfId="13026"/>
    <cellStyle name="Note 8 2 5 4 11 2" xfId="13027"/>
    <cellStyle name="Note 8 2 5 4 12" xfId="13028"/>
    <cellStyle name="Note 8 2 5 4 12 2" xfId="13029"/>
    <cellStyle name="Note 8 2 5 4 13" xfId="13030"/>
    <cellStyle name="Note 8 2 5 4 13 2" xfId="13031"/>
    <cellStyle name="Note 8 2 5 4 14" xfId="13032"/>
    <cellStyle name="Note 8 2 5 4 14 2" xfId="13033"/>
    <cellStyle name="Note 8 2 5 4 15" xfId="13034"/>
    <cellStyle name="Note 8 2 5 4 15 2" xfId="13035"/>
    <cellStyle name="Note 8 2 5 4 16" xfId="13036"/>
    <cellStyle name="Note 8 2 5 4 2" xfId="13037"/>
    <cellStyle name="Note 8 2 5 4 2 2" xfId="13038"/>
    <cellStyle name="Note 8 2 5 4 3" xfId="13039"/>
    <cellStyle name="Note 8 2 5 4 3 2" xfId="13040"/>
    <cellStyle name="Note 8 2 5 4 4" xfId="13041"/>
    <cellStyle name="Note 8 2 5 4 4 2" xfId="13042"/>
    <cellStyle name="Note 8 2 5 4 5" xfId="13043"/>
    <cellStyle name="Note 8 2 5 4 5 2" xfId="13044"/>
    <cellStyle name="Note 8 2 5 4 6" xfId="13045"/>
    <cellStyle name="Note 8 2 5 4 6 2" xfId="13046"/>
    <cellStyle name="Note 8 2 5 4 7" xfId="13047"/>
    <cellStyle name="Note 8 2 5 4 7 2" xfId="13048"/>
    <cellStyle name="Note 8 2 5 4 8" xfId="13049"/>
    <cellStyle name="Note 8 2 5 4 8 2" xfId="13050"/>
    <cellStyle name="Note 8 2 5 4 9" xfId="13051"/>
    <cellStyle name="Note 8 2 5 4 9 2" xfId="13052"/>
    <cellStyle name="Note 8 2 5 5" xfId="13053"/>
    <cellStyle name="Note 8 2 5 5 10" xfId="13054"/>
    <cellStyle name="Note 8 2 5 5 10 2" xfId="13055"/>
    <cellStyle name="Note 8 2 5 5 11" xfId="13056"/>
    <cellStyle name="Note 8 2 5 5 11 2" xfId="13057"/>
    <cellStyle name="Note 8 2 5 5 12" xfId="13058"/>
    <cellStyle name="Note 8 2 5 5 12 2" xfId="13059"/>
    <cellStyle name="Note 8 2 5 5 13" xfId="13060"/>
    <cellStyle name="Note 8 2 5 5 13 2" xfId="13061"/>
    <cellStyle name="Note 8 2 5 5 14" xfId="13062"/>
    <cellStyle name="Note 8 2 5 5 14 2" xfId="13063"/>
    <cellStyle name="Note 8 2 5 5 15" xfId="13064"/>
    <cellStyle name="Note 8 2 5 5 2" xfId="13065"/>
    <cellStyle name="Note 8 2 5 5 2 2" xfId="13066"/>
    <cellStyle name="Note 8 2 5 5 3" xfId="13067"/>
    <cellStyle name="Note 8 2 5 5 3 2" xfId="13068"/>
    <cellStyle name="Note 8 2 5 5 4" xfId="13069"/>
    <cellStyle name="Note 8 2 5 5 4 2" xfId="13070"/>
    <cellStyle name="Note 8 2 5 5 5" xfId="13071"/>
    <cellStyle name="Note 8 2 5 5 5 2" xfId="13072"/>
    <cellStyle name="Note 8 2 5 5 6" xfId="13073"/>
    <cellStyle name="Note 8 2 5 5 6 2" xfId="13074"/>
    <cellStyle name="Note 8 2 5 5 7" xfId="13075"/>
    <cellStyle name="Note 8 2 5 5 7 2" xfId="13076"/>
    <cellStyle name="Note 8 2 5 5 8" xfId="13077"/>
    <cellStyle name="Note 8 2 5 5 8 2" xfId="13078"/>
    <cellStyle name="Note 8 2 5 5 9" xfId="13079"/>
    <cellStyle name="Note 8 2 5 5 9 2" xfId="13080"/>
    <cellStyle name="Note 8 2 5 6" xfId="13081"/>
    <cellStyle name="Note 8 2 5 6 2" xfId="13082"/>
    <cellStyle name="Note 8 2 5 7" xfId="13083"/>
    <cellStyle name="Note 8 2 5 7 2" xfId="13084"/>
    <cellStyle name="Note 8 2 5 8" xfId="13085"/>
    <cellStyle name="Note 8 2 5 8 2" xfId="13086"/>
    <cellStyle name="Note 8 2 5 9" xfId="13087"/>
    <cellStyle name="Note 8 2 5 9 2" xfId="13088"/>
    <cellStyle name="Note 8 2 6" xfId="13089"/>
    <cellStyle name="Note 8 2 6 10" xfId="13090"/>
    <cellStyle name="Note 8 2 6 10 2" xfId="13091"/>
    <cellStyle name="Note 8 2 6 11" xfId="13092"/>
    <cellStyle name="Note 8 2 6 11 2" xfId="13093"/>
    <cellStyle name="Note 8 2 6 12" xfId="13094"/>
    <cellStyle name="Note 8 2 6 12 2" xfId="13095"/>
    <cellStyle name="Note 8 2 6 13" xfId="13096"/>
    <cellStyle name="Note 8 2 6 13 2" xfId="13097"/>
    <cellStyle name="Note 8 2 6 14" xfId="13098"/>
    <cellStyle name="Note 8 2 6 14 2" xfId="13099"/>
    <cellStyle name="Note 8 2 6 15" xfId="13100"/>
    <cellStyle name="Note 8 2 6 15 2" xfId="13101"/>
    <cellStyle name="Note 8 2 6 16" xfId="13102"/>
    <cellStyle name="Note 8 2 6 16 2" xfId="13103"/>
    <cellStyle name="Note 8 2 6 17" xfId="13104"/>
    <cellStyle name="Note 8 2 6 17 2" xfId="13105"/>
    <cellStyle name="Note 8 2 6 18" xfId="13106"/>
    <cellStyle name="Note 8 2 6 18 2" xfId="13107"/>
    <cellStyle name="Note 8 2 6 19" xfId="13108"/>
    <cellStyle name="Note 8 2 6 2" xfId="13109"/>
    <cellStyle name="Note 8 2 6 2 10" xfId="13110"/>
    <cellStyle name="Note 8 2 6 2 10 2" xfId="13111"/>
    <cellStyle name="Note 8 2 6 2 11" xfId="13112"/>
    <cellStyle name="Note 8 2 6 2 11 2" xfId="13113"/>
    <cellStyle name="Note 8 2 6 2 12" xfId="13114"/>
    <cellStyle name="Note 8 2 6 2 12 2" xfId="13115"/>
    <cellStyle name="Note 8 2 6 2 13" xfId="13116"/>
    <cellStyle name="Note 8 2 6 2 13 2" xfId="13117"/>
    <cellStyle name="Note 8 2 6 2 14" xfId="13118"/>
    <cellStyle name="Note 8 2 6 2 14 2" xfId="13119"/>
    <cellStyle name="Note 8 2 6 2 15" xfId="13120"/>
    <cellStyle name="Note 8 2 6 2 15 2" xfId="13121"/>
    <cellStyle name="Note 8 2 6 2 16" xfId="13122"/>
    <cellStyle name="Note 8 2 6 2 16 2" xfId="13123"/>
    <cellStyle name="Note 8 2 6 2 17" xfId="13124"/>
    <cellStyle name="Note 8 2 6 2 17 2" xfId="13125"/>
    <cellStyle name="Note 8 2 6 2 18" xfId="13126"/>
    <cellStyle name="Note 8 2 6 2 2" xfId="13127"/>
    <cellStyle name="Note 8 2 6 2 2 2" xfId="13128"/>
    <cellStyle name="Note 8 2 6 2 3" xfId="13129"/>
    <cellStyle name="Note 8 2 6 2 3 2" xfId="13130"/>
    <cellStyle name="Note 8 2 6 2 4" xfId="13131"/>
    <cellStyle name="Note 8 2 6 2 4 2" xfId="13132"/>
    <cellStyle name="Note 8 2 6 2 5" xfId="13133"/>
    <cellStyle name="Note 8 2 6 2 5 2" xfId="13134"/>
    <cellStyle name="Note 8 2 6 2 6" xfId="13135"/>
    <cellStyle name="Note 8 2 6 2 6 2" xfId="13136"/>
    <cellStyle name="Note 8 2 6 2 7" xfId="13137"/>
    <cellStyle name="Note 8 2 6 2 7 2" xfId="13138"/>
    <cellStyle name="Note 8 2 6 2 8" xfId="13139"/>
    <cellStyle name="Note 8 2 6 2 8 2" xfId="13140"/>
    <cellStyle name="Note 8 2 6 2 9" xfId="13141"/>
    <cellStyle name="Note 8 2 6 2 9 2" xfId="13142"/>
    <cellStyle name="Note 8 2 6 3" xfId="13143"/>
    <cellStyle name="Note 8 2 6 3 10" xfId="13144"/>
    <cellStyle name="Note 8 2 6 3 10 2" xfId="13145"/>
    <cellStyle name="Note 8 2 6 3 11" xfId="13146"/>
    <cellStyle name="Note 8 2 6 3 11 2" xfId="13147"/>
    <cellStyle name="Note 8 2 6 3 12" xfId="13148"/>
    <cellStyle name="Note 8 2 6 3 12 2" xfId="13149"/>
    <cellStyle name="Note 8 2 6 3 13" xfId="13150"/>
    <cellStyle name="Note 8 2 6 3 13 2" xfId="13151"/>
    <cellStyle name="Note 8 2 6 3 14" xfId="13152"/>
    <cellStyle name="Note 8 2 6 3 14 2" xfId="13153"/>
    <cellStyle name="Note 8 2 6 3 15" xfId="13154"/>
    <cellStyle name="Note 8 2 6 3 15 2" xfId="13155"/>
    <cellStyle name="Note 8 2 6 3 16" xfId="13156"/>
    <cellStyle name="Note 8 2 6 3 2" xfId="13157"/>
    <cellStyle name="Note 8 2 6 3 2 2" xfId="13158"/>
    <cellStyle name="Note 8 2 6 3 3" xfId="13159"/>
    <cellStyle name="Note 8 2 6 3 3 2" xfId="13160"/>
    <cellStyle name="Note 8 2 6 3 4" xfId="13161"/>
    <cellStyle name="Note 8 2 6 3 4 2" xfId="13162"/>
    <cellStyle name="Note 8 2 6 3 5" xfId="13163"/>
    <cellStyle name="Note 8 2 6 3 5 2" xfId="13164"/>
    <cellStyle name="Note 8 2 6 3 6" xfId="13165"/>
    <cellStyle name="Note 8 2 6 3 6 2" xfId="13166"/>
    <cellStyle name="Note 8 2 6 3 7" xfId="13167"/>
    <cellStyle name="Note 8 2 6 3 7 2" xfId="13168"/>
    <cellStyle name="Note 8 2 6 3 8" xfId="13169"/>
    <cellStyle name="Note 8 2 6 3 8 2" xfId="13170"/>
    <cellStyle name="Note 8 2 6 3 9" xfId="13171"/>
    <cellStyle name="Note 8 2 6 3 9 2" xfId="13172"/>
    <cellStyle name="Note 8 2 6 4" xfId="13173"/>
    <cellStyle name="Note 8 2 6 4 10" xfId="13174"/>
    <cellStyle name="Note 8 2 6 4 10 2" xfId="13175"/>
    <cellStyle name="Note 8 2 6 4 11" xfId="13176"/>
    <cellStyle name="Note 8 2 6 4 11 2" xfId="13177"/>
    <cellStyle name="Note 8 2 6 4 12" xfId="13178"/>
    <cellStyle name="Note 8 2 6 4 12 2" xfId="13179"/>
    <cellStyle name="Note 8 2 6 4 13" xfId="13180"/>
    <cellStyle name="Note 8 2 6 4 13 2" xfId="13181"/>
    <cellStyle name="Note 8 2 6 4 14" xfId="13182"/>
    <cellStyle name="Note 8 2 6 4 14 2" xfId="13183"/>
    <cellStyle name="Note 8 2 6 4 15" xfId="13184"/>
    <cellStyle name="Note 8 2 6 4 15 2" xfId="13185"/>
    <cellStyle name="Note 8 2 6 4 16" xfId="13186"/>
    <cellStyle name="Note 8 2 6 4 2" xfId="13187"/>
    <cellStyle name="Note 8 2 6 4 2 2" xfId="13188"/>
    <cellStyle name="Note 8 2 6 4 3" xfId="13189"/>
    <cellStyle name="Note 8 2 6 4 3 2" xfId="13190"/>
    <cellStyle name="Note 8 2 6 4 4" xfId="13191"/>
    <cellStyle name="Note 8 2 6 4 4 2" xfId="13192"/>
    <cellStyle name="Note 8 2 6 4 5" xfId="13193"/>
    <cellStyle name="Note 8 2 6 4 5 2" xfId="13194"/>
    <cellStyle name="Note 8 2 6 4 6" xfId="13195"/>
    <cellStyle name="Note 8 2 6 4 6 2" xfId="13196"/>
    <cellStyle name="Note 8 2 6 4 7" xfId="13197"/>
    <cellStyle name="Note 8 2 6 4 7 2" xfId="13198"/>
    <cellStyle name="Note 8 2 6 4 8" xfId="13199"/>
    <cellStyle name="Note 8 2 6 4 8 2" xfId="13200"/>
    <cellStyle name="Note 8 2 6 4 9" xfId="13201"/>
    <cellStyle name="Note 8 2 6 4 9 2" xfId="13202"/>
    <cellStyle name="Note 8 2 6 5" xfId="13203"/>
    <cellStyle name="Note 8 2 6 5 10" xfId="13204"/>
    <cellStyle name="Note 8 2 6 5 10 2" xfId="13205"/>
    <cellStyle name="Note 8 2 6 5 11" xfId="13206"/>
    <cellStyle name="Note 8 2 6 5 11 2" xfId="13207"/>
    <cellStyle name="Note 8 2 6 5 12" xfId="13208"/>
    <cellStyle name="Note 8 2 6 5 12 2" xfId="13209"/>
    <cellStyle name="Note 8 2 6 5 13" xfId="13210"/>
    <cellStyle name="Note 8 2 6 5 13 2" xfId="13211"/>
    <cellStyle name="Note 8 2 6 5 14" xfId="13212"/>
    <cellStyle name="Note 8 2 6 5 14 2" xfId="13213"/>
    <cellStyle name="Note 8 2 6 5 15" xfId="13214"/>
    <cellStyle name="Note 8 2 6 5 2" xfId="13215"/>
    <cellStyle name="Note 8 2 6 5 2 2" xfId="13216"/>
    <cellStyle name="Note 8 2 6 5 3" xfId="13217"/>
    <cellStyle name="Note 8 2 6 5 3 2" xfId="13218"/>
    <cellStyle name="Note 8 2 6 5 4" xfId="13219"/>
    <cellStyle name="Note 8 2 6 5 4 2" xfId="13220"/>
    <cellStyle name="Note 8 2 6 5 5" xfId="13221"/>
    <cellStyle name="Note 8 2 6 5 5 2" xfId="13222"/>
    <cellStyle name="Note 8 2 6 5 6" xfId="13223"/>
    <cellStyle name="Note 8 2 6 5 6 2" xfId="13224"/>
    <cellStyle name="Note 8 2 6 5 7" xfId="13225"/>
    <cellStyle name="Note 8 2 6 5 7 2" xfId="13226"/>
    <cellStyle name="Note 8 2 6 5 8" xfId="13227"/>
    <cellStyle name="Note 8 2 6 5 8 2" xfId="13228"/>
    <cellStyle name="Note 8 2 6 5 9" xfId="13229"/>
    <cellStyle name="Note 8 2 6 5 9 2" xfId="13230"/>
    <cellStyle name="Note 8 2 6 6" xfId="13231"/>
    <cellStyle name="Note 8 2 6 6 2" xfId="13232"/>
    <cellStyle name="Note 8 2 6 7" xfId="13233"/>
    <cellStyle name="Note 8 2 6 7 2" xfId="13234"/>
    <cellStyle name="Note 8 2 6 8" xfId="13235"/>
    <cellStyle name="Note 8 2 6 8 2" xfId="13236"/>
    <cellStyle name="Note 8 2 6 9" xfId="13237"/>
    <cellStyle name="Note 8 2 6 9 2" xfId="13238"/>
    <cellStyle name="Note 8 2 7" xfId="13239"/>
    <cellStyle name="Note 8 2 7 10" xfId="13240"/>
    <cellStyle name="Note 8 2 7 10 2" xfId="13241"/>
    <cellStyle name="Note 8 2 7 11" xfId="13242"/>
    <cellStyle name="Note 8 2 7 11 2" xfId="13243"/>
    <cellStyle name="Note 8 2 7 12" xfId="13244"/>
    <cellStyle name="Note 8 2 7 12 2" xfId="13245"/>
    <cellStyle name="Note 8 2 7 13" xfId="13246"/>
    <cellStyle name="Note 8 2 7 13 2" xfId="13247"/>
    <cellStyle name="Note 8 2 7 14" xfId="13248"/>
    <cellStyle name="Note 8 2 7 14 2" xfId="13249"/>
    <cellStyle name="Note 8 2 7 15" xfId="13250"/>
    <cellStyle name="Note 8 2 7 15 2" xfId="13251"/>
    <cellStyle name="Note 8 2 7 16" xfId="13252"/>
    <cellStyle name="Note 8 2 7 16 2" xfId="13253"/>
    <cellStyle name="Note 8 2 7 17" xfId="13254"/>
    <cellStyle name="Note 8 2 7 17 2" xfId="13255"/>
    <cellStyle name="Note 8 2 7 18" xfId="13256"/>
    <cellStyle name="Note 8 2 7 2" xfId="13257"/>
    <cellStyle name="Note 8 2 7 2 10" xfId="13258"/>
    <cellStyle name="Note 8 2 7 2 10 2" xfId="13259"/>
    <cellStyle name="Note 8 2 7 2 11" xfId="13260"/>
    <cellStyle name="Note 8 2 7 2 11 2" xfId="13261"/>
    <cellStyle name="Note 8 2 7 2 12" xfId="13262"/>
    <cellStyle name="Note 8 2 7 2 12 2" xfId="13263"/>
    <cellStyle name="Note 8 2 7 2 13" xfId="13264"/>
    <cellStyle name="Note 8 2 7 2 13 2" xfId="13265"/>
    <cellStyle name="Note 8 2 7 2 14" xfId="13266"/>
    <cellStyle name="Note 8 2 7 2 14 2" xfId="13267"/>
    <cellStyle name="Note 8 2 7 2 15" xfId="13268"/>
    <cellStyle name="Note 8 2 7 2 15 2" xfId="13269"/>
    <cellStyle name="Note 8 2 7 2 16" xfId="13270"/>
    <cellStyle name="Note 8 2 7 2 16 2" xfId="13271"/>
    <cellStyle name="Note 8 2 7 2 17" xfId="13272"/>
    <cellStyle name="Note 8 2 7 2 17 2" xfId="13273"/>
    <cellStyle name="Note 8 2 7 2 18" xfId="13274"/>
    <cellStyle name="Note 8 2 7 2 2" xfId="13275"/>
    <cellStyle name="Note 8 2 7 2 2 2" xfId="13276"/>
    <cellStyle name="Note 8 2 7 2 3" xfId="13277"/>
    <cellStyle name="Note 8 2 7 2 3 2" xfId="13278"/>
    <cellStyle name="Note 8 2 7 2 4" xfId="13279"/>
    <cellStyle name="Note 8 2 7 2 4 2" xfId="13280"/>
    <cellStyle name="Note 8 2 7 2 5" xfId="13281"/>
    <cellStyle name="Note 8 2 7 2 5 2" xfId="13282"/>
    <cellStyle name="Note 8 2 7 2 6" xfId="13283"/>
    <cellStyle name="Note 8 2 7 2 6 2" xfId="13284"/>
    <cellStyle name="Note 8 2 7 2 7" xfId="13285"/>
    <cellStyle name="Note 8 2 7 2 7 2" xfId="13286"/>
    <cellStyle name="Note 8 2 7 2 8" xfId="13287"/>
    <cellStyle name="Note 8 2 7 2 8 2" xfId="13288"/>
    <cellStyle name="Note 8 2 7 2 9" xfId="13289"/>
    <cellStyle name="Note 8 2 7 2 9 2" xfId="13290"/>
    <cellStyle name="Note 8 2 7 3" xfId="13291"/>
    <cellStyle name="Note 8 2 7 3 10" xfId="13292"/>
    <cellStyle name="Note 8 2 7 3 10 2" xfId="13293"/>
    <cellStyle name="Note 8 2 7 3 11" xfId="13294"/>
    <cellStyle name="Note 8 2 7 3 11 2" xfId="13295"/>
    <cellStyle name="Note 8 2 7 3 12" xfId="13296"/>
    <cellStyle name="Note 8 2 7 3 12 2" xfId="13297"/>
    <cellStyle name="Note 8 2 7 3 13" xfId="13298"/>
    <cellStyle name="Note 8 2 7 3 13 2" xfId="13299"/>
    <cellStyle name="Note 8 2 7 3 14" xfId="13300"/>
    <cellStyle name="Note 8 2 7 3 14 2" xfId="13301"/>
    <cellStyle name="Note 8 2 7 3 15" xfId="13302"/>
    <cellStyle name="Note 8 2 7 3 15 2" xfId="13303"/>
    <cellStyle name="Note 8 2 7 3 16" xfId="13304"/>
    <cellStyle name="Note 8 2 7 3 2" xfId="13305"/>
    <cellStyle name="Note 8 2 7 3 2 2" xfId="13306"/>
    <cellStyle name="Note 8 2 7 3 3" xfId="13307"/>
    <cellStyle name="Note 8 2 7 3 3 2" xfId="13308"/>
    <cellStyle name="Note 8 2 7 3 4" xfId="13309"/>
    <cellStyle name="Note 8 2 7 3 4 2" xfId="13310"/>
    <cellStyle name="Note 8 2 7 3 5" xfId="13311"/>
    <cellStyle name="Note 8 2 7 3 5 2" xfId="13312"/>
    <cellStyle name="Note 8 2 7 3 6" xfId="13313"/>
    <cellStyle name="Note 8 2 7 3 6 2" xfId="13314"/>
    <cellStyle name="Note 8 2 7 3 7" xfId="13315"/>
    <cellStyle name="Note 8 2 7 3 7 2" xfId="13316"/>
    <cellStyle name="Note 8 2 7 3 8" xfId="13317"/>
    <cellStyle name="Note 8 2 7 3 8 2" xfId="13318"/>
    <cellStyle name="Note 8 2 7 3 9" xfId="13319"/>
    <cellStyle name="Note 8 2 7 3 9 2" xfId="13320"/>
    <cellStyle name="Note 8 2 7 4" xfId="13321"/>
    <cellStyle name="Note 8 2 7 4 10" xfId="13322"/>
    <cellStyle name="Note 8 2 7 4 10 2" xfId="13323"/>
    <cellStyle name="Note 8 2 7 4 11" xfId="13324"/>
    <cellStyle name="Note 8 2 7 4 11 2" xfId="13325"/>
    <cellStyle name="Note 8 2 7 4 12" xfId="13326"/>
    <cellStyle name="Note 8 2 7 4 12 2" xfId="13327"/>
    <cellStyle name="Note 8 2 7 4 13" xfId="13328"/>
    <cellStyle name="Note 8 2 7 4 13 2" xfId="13329"/>
    <cellStyle name="Note 8 2 7 4 14" xfId="13330"/>
    <cellStyle name="Note 8 2 7 4 14 2" xfId="13331"/>
    <cellStyle name="Note 8 2 7 4 15" xfId="13332"/>
    <cellStyle name="Note 8 2 7 4 15 2" xfId="13333"/>
    <cellStyle name="Note 8 2 7 4 16" xfId="13334"/>
    <cellStyle name="Note 8 2 7 4 2" xfId="13335"/>
    <cellStyle name="Note 8 2 7 4 2 2" xfId="13336"/>
    <cellStyle name="Note 8 2 7 4 3" xfId="13337"/>
    <cellStyle name="Note 8 2 7 4 3 2" xfId="13338"/>
    <cellStyle name="Note 8 2 7 4 4" xfId="13339"/>
    <cellStyle name="Note 8 2 7 4 4 2" xfId="13340"/>
    <cellStyle name="Note 8 2 7 4 5" xfId="13341"/>
    <cellStyle name="Note 8 2 7 4 5 2" xfId="13342"/>
    <cellStyle name="Note 8 2 7 4 6" xfId="13343"/>
    <cellStyle name="Note 8 2 7 4 6 2" xfId="13344"/>
    <cellStyle name="Note 8 2 7 4 7" xfId="13345"/>
    <cellStyle name="Note 8 2 7 4 7 2" xfId="13346"/>
    <cellStyle name="Note 8 2 7 4 8" xfId="13347"/>
    <cellStyle name="Note 8 2 7 4 8 2" xfId="13348"/>
    <cellStyle name="Note 8 2 7 4 9" xfId="13349"/>
    <cellStyle name="Note 8 2 7 4 9 2" xfId="13350"/>
    <cellStyle name="Note 8 2 7 5" xfId="13351"/>
    <cellStyle name="Note 8 2 7 5 10" xfId="13352"/>
    <cellStyle name="Note 8 2 7 5 10 2" xfId="13353"/>
    <cellStyle name="Note 8 2 7 5 11" xfId="13354"/>
    <cellStyle name="Note 8 2 7 5 11 2" xfId="13355"/>
    <cellStyle name="Note 8 2 7 5 12" xfId="13356"/>
    <cellStyle name="Note 8 2 7 5 12 2" xfId="13357"/>
    <cellStyle name="Note 8 2 7 5 13" xfId="13358"/>
    <cellStyle name="Note 8 2 7 5 13 2" xfId="13359"/>
    <cellStyle name="Note 8 2 7 5 14" xfId="13360"/>
    <cellStyle name="Note 8 2 7 5 2" xfId="13361"/>
    <cellStyle name="Note 8 2 7 5 2 2" xfId="13362"/>
    <cellStyle name="Note 8 2 7 5 3" xfId="13363"/>
    <cellStyle name="Note 8 2 7 5 3 2" xfId="13364"/>
    <cellStyle name="Note 8 2 7 5 4" xfId="13365"/>
    <cellStyle name="Note 8 2 7 5 4 2" xfId="13366"/>
    <cellStyle name="Note 8 2 7 5 5" xfId="13367"/>
    <cellStyle name="Note 8 2 7 5 5 2" xfId="13368"/>
    <cellStyle name="Note 8 2 7 5 6" xfId="13369"/>
    <cellStyle name="Note 8 2 7 5 6 2" xfId="13370"/>
    <cellStyle name="Note 8 2 7 5 7" xfId="13371"/>
    <cellStyle name="Note 8 2 7 5 7 2" xfId="13372"/>
    <cellStyle name="Note 8 2 7 5 8" xfId="13373"/>
    <cellStyle name="Note 8 2 7 5 8 2" xfId="13374"/>
    <cellStyle name="Note 8 2 7 5 9" xfId="13375"/>
    <cellStyle name="Note 8 2 7 5 9 2" xfId="13376"/>
    <cellStyle name="Note 8 2 7 6" xfId="13377"/>
    <cellStyle name="Note 8 2 7 6 2" xfId="13378"/>
    <cellStyle name="Note 8 2 7 7" xfId="13379"/>
    <cellStyle name="Note 8 2 7 7 2" xfId="13380"/>
    <cellStyle name="Note 8 2 7 8" xfId="13381"/>
    <cellStyle name="Note 8 2 7 8 2" xfId="13382"/>
    <cellStyle name="Note 8 2 7 9" xfId="13383"/>
    <cellStyle name="Note 8 2 7 9 2" xfId="13384"/>
    <cellStyle name="Note 8 2 8" xfId="13385"/>
    <cellStyle name="Note 8 2 8 10" xfId="13386"/>
    <cellStyle name="Note 8 2 8 10 2" xfId="13387"/>
    <cellStyle name="Note 8 2 8 11" xfId="13388"/>
    <cellStyle name="Note 8 2 8 11 2" xfId="13389"/>
    <cellStyle name="Note 8 2 8 12" xfId="13390"/>
    <cellStyle name="Note 8 2 8 12 2" xfId="13391"/>
    <cellStyle name="Note 8 2 8 13" xfId="13392"/>
    <cellStyle name="Note 8 2 8 13 2" xfId="13393"/>
    <cellStyle name="Note 8 2 8 14" xfId="13394"/>
    <cellStyle name="Note 8 2 8 14 2" xfId="13395"/>
    <cellStyle name="Note 8 2 8 15" xfId="13396"/>
    <cellStyle name="Note 8 2 8 15 2" xfId="13397"/>
    <cellStyle name="Note 8 2 8 16" xfId="13398"/>
    <cellStyle name="Note 8 2 8 16 2" xfId="13399"/>
    <cellStyle name="Note 8 2 8 17" xfId="13400"/>
    <cellStyle name="Note 8 2 8 17 2" xfId="13401"/>
    <cellStyle name="Note 8 2 8 18" xfId="13402"/>
    <cellStyle name="Note 8 2 8 2" xfId="13403"/>
    <cellStyle name="Note 8 2 8 2 10" xfId="13404"/>
    <cellStyle name="Note 8 2 8 2 10 2" xfId="13405"/>
    <cellStyle name="Note 8 2 8 2 11" xfId="13406"/>
    <cellStyle name="Note 8 2 8 2 11 2" xfId="13407"/>
    <cellStyle name="Note 8 2 8 2 12" xfId="13408"/>
    <cellStyle name="Note 8 2 8 2 12 2" xfId="13409"/>
    <cellStyle name="Note 8 2 8 2 13" xfId="13410"/>
    <cellStyle name="Note 8 2 8 2 13 2" xfId="13411"/>
    <cellStyle name="Note 8 2 8 2 14" xfId="13412"/>
    <cellStyle name="Note 8 2 8 2 14 2" xfId="13413"/>
    <cellStyle name="Note 8 2 8 2 15" xfId="13414"/>
    <cellStyle name="Note 8 2 8 2 15 2" xfId="13415"/>
    <cellStyle name="Note 8 2 8 2 16" xfId="13416"/>
    <cellStyle name="Note 8 2 8 2 16 2" xfId="13417"/>
    <cellStyle name="Note 8 2 8 2 17" xfId="13418"/>
    <cellStyle name="Note 8 2 8 2 17 2" xfId="13419"/>
    <cellStyle name="Note 8 2 8 2 18" xfId="13420"/>
    <cellStyle name="Note 8 2 8 2 2" xfId="13421"/>
    <cellStyle name="Note 8 2 8 2 2 2" xfId="13422"/>
    <cellStyle name="Note 8 2 8 2 3" xfId="13423"/>
    <cellStyle name="Note 8 2 8 2 3 2" xfId="13424"/>
    <cellStyle name="Note 8 2 8 2 4" xfId="13425"/>
    <cellStyle name="Note 8 2 8 2 4 2" xfId="13426"/>
    <cellStyle name="Note 8 2 8 2 5" xfId="13427"/>
    <cellStyle name="Note 8 2 8 2 5 2" xfId="13428"/>
    <cellStyle name="Note 8 2 8 2 6" xfId="13429"/>
    <cellStyle name="Note 8 2 8 2 6 2" xfId="13430"/>
    <cellStyle name="Note 8 2 8 2 7" xfId="13431"/>
    <cellStyle name="Note 8 2 8 2 7 2" xfId="13432"/>
    <cellStyle name="Note 8 2 8 2 8" xfId="13433"/>
    <cellStyle name="Note 8 2 8 2 8 2" xfId="13434"/>
    <cellStyle name="Note 8 2 8 2 9" xfId="13435"/>
    <cellStyle name="Note 8 2 8 2 9 2" xfId="13436"/>
    <cellStyle name="Note 8 2 8 3" xfId="13437"/>
    <cellStyle name="Note 8 2 8 3 10" xfId="13438"/>
    <cellStyle name="Note 8 2 8 3 10 2" xfId="13439"/>
    <cellStyle name="Note 8 2 8 3 11" xfId="13440"/>
    <cellStyle name="Note 8 2 8 3 11 2" xfId="13441"/>
    <cellStyle name="Note 8 2 8 3 12" xfId="13442"/>
    <cellStyle name="Note 8 2 8 3 12 2" xfId="13443"/>
    <cellStyle name="Note 8 2 8 3 13" xfId="13444"/>
    <cellStyle name="Note 8 2 8 3 13 2" xfId="13445"/>
    <cellStyle name="Note 8 2 8 3 14" xfId="13446"/>
    <cellStyle name="Note 8 2 8 3 14 2" xfId="13447"/>
    <cellStyle name="Note 8 2 8 3 15" xfId="13448"/>
    <cellStyle name="Note 8 2 8 3 15 2" xfId="13449"/>
    <cellStyle name="Note 8 2 8 3 16" xfId="13450"/>
    <cellStyle name="Note 8 2 8 3 2" xfId="13451"/>
    <cellStyle name="Note 8 2 8 3 2 2" xfId="13452"/>
    <cellStyle name="Note 8 2 8 3 3" xfId="13453"/>
    <cellStyle name="Note 8 2 8 3 3 2" xfId="13454"/>
    <cellStyle name="Note 8 2 8 3 4" xfId="13455"/>
    <cellStyle name="Note 8 2 8 3 4 2" xfId="13456"/>
    <cellStyle name="Note 8 2 8 3 5" xfId="13457"/>
    <cellStyle name="Note 8 2 8 3 5 2" xfId="13458"/>
    <cellStyle name="Note 8 2 8 3 6" xfId="13459"/>
    <cellStyle name="Note 8 2 8 3 6 2" xfId="13460"/>
    <cellStyle name="Note 8 2 8 3 7" xfId="13461"/>
    <cellStyle name="Note 8 2 8 3 7 2" xfId="13462"/>
    <cellStyle name="Note 8 2 8 3 8" xfId="13463"/>
    <cellStyle name="Note 8 2 8 3 8 2" xfId="13464"/>
    <cellStyle name="Note 8 2 8 3 9" xfId="13465"/>
    <cellStyle name="Note 8 2 8 3 9 2" xfId="13466"/>
    <cellStyle name="Note 8 2 8 4" xfId="13467"/>
    <cellStyle name="Note 8 2 8 4 10" xfId="13468"/>
    <cellStyle name="Note 8 2 8 4 10 2" xfId="13469"/>
    <cellStyle name="Note 8 2 8 4 11" xfId="13470"/>
    <cellStyle name="Note 8 2 8 4 11 2" xfId="13471"/>
    <cellStyle name="Note 8 2 8 4 12" xfId="13472"/>
    <cellStyle name="Note 8 2 8 4 12 2" xfId="13473"/>
    <cellStyle name="Note 8 2 8 4 13" xfId="13474"/>
    <cellStyle name="Note 8 2 8 4 13 2" xfId="13475"/>
    <cellStyle name="Note 8 2 8 4 14" xfId="13476"/>
    <cellStyle name="Note 8 2 8 4 14 2" xfId="13477"/>
    <cellStyle name="Note 8 2 8 4 15" xfId="13478"/>
    <cellStyle name="Note 8 2 8 4 15 2" xfId="13479"/>
    <cellStyle name="Note 8 2 8 4 16" xfId="13480"/>
    <cellStyle name="Note 8 2 8 4 2" xfId="13481"/>
    <cellStyle name="Note 8 2 8 4 2 2" xfId="13482"/>
    <cellStyle name="Note 8 2 8 4 3" xfId="13483"/>
    <cellStyle name="Note 8 2 8 4 3 2" xfId="13484"/>
    <cellStyle name="Note 8 2 8 4 4" xfId="13485"/>
    <cellStyle name="Note 8 2 8 4 4 2" xfId="13486"/>
    <cellStyle name="Note 8 2 8 4 5" xfId="13487"/>
    <cellStyle name="Note 8 2 8 4 5 2" xfId="13488"/>
    <cellStyle name="Note 8 2 8 4 6" xfId="13489"/>
    <cellStyle name="Note 8 2 8 4 6 2" xfId="13490"/>
    <cellStyle name="Note 8 2 8 4 7" xfId="13491"/>
    <cellStyle name="Note 8 2 8 4 7 2" xfId="13492"/>
    <cellStyle name="Note 8 2 8 4 8" xfId="13493"/>
    <cellStyle name="Note 8 2 8 4 8 2" xfId="13494"/>
    <cellStyle name="Note 8 2 8 4 9" xfId="13495"/>
    <cellStyle name="Note 8 2 8 4 9 2" xfId="13496"/>
    <cellStyle name="Note 8 2 8 5" xfId="13497"/>
    <cellStyle name="Note 8 2 8 5 10" xfId="13498"/>
    <cellStyle name="Note 8 2 8 5 10 2" xfId="13499"/>
    <cellStyle name="Note 8 2 8 5 11" xfId="13500"/>
    <cellStyle name="Note 8 2 8 5 11 2" xfId="13501"/>
    <cellStyle name="Note 8 2 8 5 12" xfId="13502"/>
    <cellStyle name="Note 8 2 8 5 12 2" xfId="13503"/>
    <cellStyle name="Note 8 2 8 5 13" xfId="13504"/>
    <cellStyle name="Note 8 2 8 5 13 2" xfId="13505"/>
    <cellStyle name="Note 8 2 8 5 14" xfId="13506"/>
    <cellStyle name="Note 8 2 8 5 2" xfId="13507"/>
    <cellStyle name="Note 8 2 8 5 2 2" xfId="13508"/>
    <cellStyle name="Note 8 2 8 5 3" xfId="13509"/>
    <cellStyle name="Note 8 2 8 5 3 2" xfId="13510"/>
    <cellStyle name="Note 8 2 8 5 4" xfId="13511"/>
    <cellStyle name="Note 8 2 8 5 4 2" xfId="13512"/>
    <cellStyle name="Note 8 2 8 5 5" xfId="13513"/>
    <cellStyle name="Note 8 2 8 5 5 2" xfId="13514"/>
    <cellStyle name="Note 8 2 8 5 6" xfId="13515"/>
    <cellStyle name="Note 8 2 8 5 6 2" xfId="13516"/>
    <cellStyle name="Note 8 2 8 5 7" xfId="13517"/>
    <cellStyle name="Note 8 2 8 5 7 2" xfId="13518"/>
    <cellStyle name="Note 8 2 8 5 8" xfId="13519"/>
    <cellStyle name="Note 8 2 8 5 8 2" xfId="13520"/>
    <cellStyle name="Note 8 2 8 5 9" xfId="13521"/>
    <cellStyle name="Note 8 2 8 5 9 2" xfId="13522"/>
    <cellStyle name="Note 8 2 8 6" xfId="13523"/>
    <cellStyle name="Note 8 2 8 6 2" xfId="13524"/>
    <cellStyle name="Note 8 2 8 7" xfId="13525"/>
    <cellStyle name="Note 8 2 8 7 2" xfId="13526"/>
    <cellStyle name="Note 8 2 8 8" xfId="13527"/>
    <cellStyle name="Note 8 2 8 8 2" xfId="13528"/>
    <cellStyle name="Note 8 2 8 9" xfId="13529"/>
    <cellStyle name="Note 8 2 8 9 2" xfId="13530"/>
    <cellStyle name="Note 8 2 9" xfId="13531"/>
    <cellStyle name="Note 8 2 9 10" xfId="13532"/>
    <cellStyle name="Note 8 2 9 10 2" xfId="13533"/>
    <cellStyle name="Note 8 2 9 11" xfId="13534"/>
    <cellStyle name="Note 8 2 9 11 2" xfId="13535"/>
    <cellStyle name="Note 8 2 9 12" xfId="13536"/>
    <cellStyle name="Note 8 2 9 12 2" xfId="13537"/>
    <cellStyle name="Note 8 2 9 13" xfId="13538"/>
    <cellStyle name="Note 8 2 9 13 2" xfId="13539"/>
    <cellStyle name="Note 8 2 9 14" xfId="13540"/>
    <cellStyle name="Note 8 2 9 14 2" xfId="13541"/>
    <cellStyle name="Note 8 2 9 15" xfId="13542"/>
    <cellStyle name="Note 8 2 9 15 2" xfId="13543"/>
    <cellStyle name="Note 8 2 9 16" xfId="13544"/>
    <cellStyle name="Note 8 2 9 16 2" xfId="13545"/>
    <cellStyle name="Note 8 2 9 17" xfId="13546"/>
    <cellStyle name="Note 8 2 9 17 2" xfId="13547"/>
    <cellStyle name="Note 8 2 9 18" xfId="13548"/>
    <cellStyle name="Note 8 2 9 2" xfId="13549"/>
    <cellStyle name="Note 8 2 9 2 2" xfId="13550"/>
    <cellStyle name="Note 8 2 9 3" xfId="13551"/>
    <cellStyle name="Note 8 2 9 3 2" xfId="13552"/>
    <cellStyle name="Note 8 2 9 4" xfId="13553"/>
    <cellStyle name="Note 8 2 9 4 2" xfId="13554"/>
    <cellStyle name="Note 8 2 9 5" xfId="13555"/>
    <cellStyle name="Note 8 2 9 5 2" xfId="13556"/>
    <cellStyle name="Note 8 2 9 6" xfId="13557"/>
    <cellStyle name="Note 8 2 9 6 2" xfId="13558"/>
    <cellStyle name="Note 8 2 9 7" xfId="13559"/>
    <cellStyle name="Note 8 2 9 7 2" xfId="13560"/>
    <cellStyle name="Note 8 2 9 8" xfId="13561"/>
    <cellStyle name="Note 8 2 9 8 2" xfId="13562"/>
    <cellStyle name="Note 8 2 9 9" xfId="13563"/>
    <cellStyle name="Note 8 2 9 9 2" xfId="13564"/>
    <cellStyle name="Note 8 20" xfId="13565"/>
    <cellStyle name="Note 8 20 2" xfId="13566"/>
    <cellStyle name="Note 8 21" xfId="13567"/>
    <cellStyle name="Note 8 21 2" xfId="13568"/>
    <cellStyle name="Note 8 22" xfId="13569"/>
    <cellStyle name="Note 8 22 2" xfId="13570"/>
    <cellStyle name="Note 8 23" xfId="13571"/>
    <cellStyle name="Note 8 23 2" xfId="13572"/>
    <cellStyle name="Note 8 24" xfId="13573"/>
    <cellStyle name="Note 8 24 2" xfId="13574"/>
    <cellStyle name="Note 8 25" xfId="13575"/>
    <cellStyle name="Note 8 25 2" xfId="13576"/>
    <cellStyle name="Note 8 26" xfId="13577"/>
    <cellStyle name="Note 8 26 2" xfId="13578"/>
    <cellStyle name="Note 8 27" xfId="13579"/>
    <cellStyle name="Note 8 27 2" xfId="13580"/>
    <cellStyle name="Note 8 28" xfId="13581"/>
    <cellStyle name="Note 8 3" xfId="13582"/>
    <cellStyle name="Note 8 3 10" xfId="13583"/>
    <cellStyle name="Note 8 3 10 2" xfId="13584"/>
    <cellStyle name="Note 8 3 11" xfId="13585"/>
    <cellStyle name="Note 8 3 11 2" xfId="13586"/>
    <cellStyle name="Note 8 3 12" xfId="13587"/>
    <cellStyle name="Note 8 3 12 2" xfId="13588"/>
    <cellStyle name="Note 8 3 13" xfId="13589"/>
    <cellStyle name="Note 8 3 13 2" xfId="13590"/>
    <cellStyle name="Note 8 3 14" xfId="13591"/>
    <cellStyle name="Note 8 3 14 2" xfId="13592"/>
    <cellStyle name="Note 8 3 15" xfId="13593"/>
    <cellStyle name="Note 8 3 15 2" xfId="13594"/>
    <cellStyle name="Note 8 3 16" xfId="13595"/>
    <cellStyle name="Note 8 3 16 2" xfId="13596"/>
    <cellStyle name="Note 8 3 17" xfId="13597"/>
    <cellStyle name="Note 8 3 17 2" xfId="13598"/>
    <cellStyle name="Note 8 3 18" xfId="13599"/>
    <cellStyle name="Note 8 3 18 2" xfId="13600"/>
    <cellStyle name="Note 8 3 19" xfId="13601"/>
    <cellStyle name="Note 8 3 19 2" xfId="13602"/>
    <cellStyle name="Note 8 3 2" xfId="13603"/>
    <cellStyle name="Note 8 3 2 10" xfId="13604"/>
    <cellStyle name="Note 8 3 2 10 2" xfId="13605"/>
    <cellStyle name="Note 8 3 2 11" xfId="13606"/>
    <cellStyle name="Note 8 3 2 11 2" xfId="13607"/>
    <cellStyle name="Note 8 3 2 12" xfId="13608"/>
    <cellStyle name="Note 8 3 2 12 2" xfId="13609"/>
    <cellStyle name="Note 8 3 2 13" xfId="13610"/>
    <cellStyle name="Note 8 3 2 13 2" xfId="13611"/>
    <cellStyle name="Note 8 3 2 14" xfId="13612"/>
    <cellStyle name="Note 8 3 2 14 2" xfId="13613"/>
    <cellStyle name="Note 8 3 2 15" xfId="13614"/>
    <cellStyle name="Note 8 3 2 15 2" xfId="13615"/>
    <cellStyle name="Note 8 3 2 16" xfId="13616"/>
    <cellStyle name="Note 8 3 2 16 2" xfId="13617"/>
    <cellStyle name="Note 8 3 2 17" xfId="13618"/>
    <cellStyle name="Note 8 3 2 17 2" xfId="13619"/>
    <cellStyle name="Note 8 3 2 18" xfId="13620"/>
    <cellStyle name="Note 8 3 2 18 2" xfId="13621"/>
    <cellStyle name="Note 8 3 2 19" xfId="13622"/>
    <cellStyle name="Note 8 3 2 2" xfId="13623"/>
    <cellStyle name="Note 8 3 2 2 2" xfId="13624"/>
    <cellStyle name="Note 8 3 2 3" xfId="13625"/>
    <cellStyle name="Note 8 3 2 3 2" xfId="13626"/>
    <cellStyle name="Note 8 3 2 4" xfId="13627"/>
    <cellStyle name="Note 8 3 2 4 2" xfId="13628"/>
    <cellStyle name="Note 8 3 2 5" xfId="13629"/>
    <cellStyle name="Note 8 3 2 5 2" xfId="13630"/>
    <cellStyle name="Note 8 3 2 6" xfId="13631"/>
    <cellStyle name="Note 8 3 2 6 2" xfId="13632"/>
    <cellStyle name="Note 8 3 2 7" xfId="13633"/>
    <cellStyle name="Note 8 3 2 7 2" xfId="13634"/>
    <cellStyle name="Note 8 3 2 8" xfId="13635"/>
    <cellStyle name="Note 8 3 2 8 2" xfId="13636"/>
    <cellStyle name="Note 8 3 2 9" xfId="13637"/>
    <cellStyle name="Note 8 3 2 9 2" xfId="13638"/>
    <cellStyle name="Note 8 3 20" xfId="13639"/>
    <cellStyle name="Note 8 3 3" xfId="13640"/>
    <cellStyle name="Note 8 3 3 10" xfId="13641"/>
    <cellStyle name="Note 8 3 3 10 2" xfId="13642"/>
    <cellStyle name="Note 8 3 3 11" xfId="13643"/>
    <cellStyle name="Note 8 3 3 11 2" xfId="13644"/>
    <cellStyle name="Note 8 3 3 12" xfId="13645"/>
    <cellStyle name="Note 8 3 3 12 2" xfId="13646"/>
    <cellStyle name="Note 8 3 3 13" xfId="13647"/>
    <cellStyle name="Note 8 3 3 13 2" xfId="13648"/>
    <cellStyle name="Note 8 3 3 14" xfId="13649"/>
    <cellStyle name="Note 8 3 3 14 2" xfId="13650"/>
    <cellStyle name="Note 8 3 3 15" xfId="13651"/>
    <cellStyle name="Note 8 3 3 15 2" xfId="13652"/>
    <cellStyle name="Note 8 3 3 16" xfId="13653"/>
    <cellStyle name="Note 8 3 3 16 2" xfId="13654"/>
    <cellStyle name="Note 8 3 3 17" xfId="13655"/>
    <cellStyle name="Note 8 3 3 17 2" xfId="13656"/>
    <cellStyle name="Note 8 3 3 18" xfId="13657"/>
    <cellStyle name="Note 8 3 3 18 2" xfId="13658"/>
    <cellStyle name="Note 8 3 3 19" xfId="13659"/>
    <cellStyle name="Note 8 3 3 2" xfId="13660"/>
    <cellStyle name="Note 8 3 3 2 2" xfId="13661"/>
    <cellStyle name="Note 8 3 3 3" xfId="13662"/>
    <cellStyle name="Note 8 3 3 3 2" xfId="13663"/>
    <cellStyle name="Note 8 3 3 4" xfId="13664"/>
    <cellStyle name="Note 8 3 3 4 2" xfId="13665"/>
    <cellStyle name="Note 8 3 3 5" xfId="13666"/>
    <cellStyle name="Note 8 3 3 5 2" xfId="13667"/>
    <cellStyle name="Note 8 3 3 6" xfId="13668"/>
    <cellStyle name="Note 8 3 3 6 2" xfId="13669"/>
    <cellStyle name="Note 8 3 3 7" xfId="13670"/>
    <cellStyle name="Note 8 3 3 7 2" xfId="13671"/>
    <cellStyle name="Note 8 3 3 8" xfId="13672"/>
    <cellStyle name="Note 8 3 3 8 2" xfId="13673"/>
    <cellStyle name="Note 8 3 3 9" xfId="13674"/>
    <cellStyle name="Note 8 3 3 9 2" xfId="13675"/>
    <cellStyle name="Note 8 3 4" xfId="13676"/>
    <cellStyle name="Note 8 3 4 10" xfId="13677"/>
    <cellStyle name="Note 8 3 4 10 2" xfId="13678"/>
    <cellStyle name="Note 8 3 4 11" xfId="13679"/>
    <cellStyle name="Note 8 3 4 11 2" xfId="13680"/>
    <cellStyle name="Note 8 3 4 12" xfId="13681"/>
    <cellStyle name="Note 8 3 4 12 2" xfId="13682"/>
    <cellStyle name="Note 8 3 4 13" xfId="13683"/>
    <cellStyle name="Note 8 3 4 13 2" xfId="13684"/>
    <cellStyle name="Note 8 3 4 14" xfId="13685"/>
    <cellStyle name="Note 8 3 4 14 2" xfId="13686"/>
    <cellStyle name="Note 8 3 4 15" xfId="13687"/>
    <cellStyle name="Note 8 3 4 15 2" xfId="13688"/>
    <cellStyle name="Note 8 3 4 16" xfId="13689"/>
    <cellStyle name="Note 8 3 4 2" xfId="13690"/>
    <cellStyle name="Note 8 3 4 2 2" xfId="13691"/>
    <cellStyle name="Note 8 3 4 3" xfId="13692"/>
    <cellStyle name="Note 8 3 4 3 2" xfId="13693"/>
    <cellStyle name="Note 8 3 4 4" xfId="13694"/>
    <cellStyle name="Note 8 3 4 4 2" xfId="13695"/>
    <cellStyle name="Note 8 3 4 5" xfId="13696"/>
    <cellStyle name="Note 8 3 4 5 2" xfId="13697"/>
    <cellStyle name="Note 8 3 4 6" xfId="13698"/>
    <cellStyle name="Note 8 3 4 6 2" xfId="13699"/>
    <cellStyle name="Note 8 3 4 7" xfId="13700"/>
    <cellStyle name="Note 8 3 4 7 2" xfId="13701"/>
    <cellStyle name="Note 8 3 4 8" xfId="13702"/>
    <cellStyle name="Note 8 3 4 8 2" xfId="13703"/>
    <cellStyle name="Note 8 3 4 9" xfId="13704"/>
    <cellStyle name="Note 8 3 4 9 2" xfId="13705"/>
    <cellStyle name="Note 8 3 5" xfId="13706"/>
    <cellStyle name="Note 8 3 5 10" xfId="13707"/>
    <cellStyle name="Note 8 3 5 10 2" xfId="13708"/>
    <cellStyle name="Note 8 3 5 11" xfId="13709"/>
    <cellStyle name="Note 8 3 5 11 2" xfId="13710"/>
    <cellStyle name="Note 8 3 5 12" xfId="13711"/>
    <cellStyle name="Note 8 3 5 12 2" xfId="13712"/>
    <cellStyle name="Note 8 3 5 13" xfId="13713"/>
    <cellStyle name="Note 8 3 5 13 2" xfId="13714"/>
    <cellStyle name="Note 8 3 5 14" xfId="13715"/>
    <cellStyle name="Note 8 3 5 14 2" xfId="13716"/>
    <cellStyle name="Note 8 3 5 15" xfId="13717"/>
    <cellStyle name="Note 8 3 5 15 2" xfId="13718"/>
    <cellStyle name="Note 8 3 5 16" xfId="13719"/>
    <cellStyle name="Note 8 3 5 2" xfId="13720"/>
    <cellStyle name="Note 8 3 5 2 2" xfId="13721"/>
    <cellStyle name="Note 8 3 5 3" xfId="13722"/>
    <cellStyle name="Note 8 3 5 3 2" xfId="13723"/>
    <cellStyle name="Note 8 3 5 4" xfId="13724"/>
    <cellStyle name="Note 8 3 5 4 2" xfId="13725"/>
    <cellStyle name="Note 8 3 5 5" xfId="13726"/>
    <cellStyle name="Note 8 3 5 5 2" xfId="13727"/>
    <cellStyle name="Note 8 3 5 6" xfId="13728"/>
    <cellStyle name="Note 8 3 5 6 2" xfId="13729"/>
    <cellStyle name="Note 8 3 5 7" xfId="13730"/>
    <cellStyle name="Note 8 3 5 7 2" xfId="13731"/>
    <cellStyle name="Note 8 3 5 8" xfId="13732"/>
    <cellStyle name="Note 8 3 5 8 2" xfId="13733"/>
    <cellStyle name="Note 8 3 5 9" xfId="13734"/>
    <cellStyle name="Note 8 3 5 9 2" xfId="13735"/>
    <cellStyle name="Note 8 3 6" xfId="13736"/>
    <cellStyle name="Note 8 3 6 10" xfId="13737"/>
    <cellStyle name="Note 8 3 6 10 2" xfId="13738"/>
    <cellStyle name="Note 8 3 6 11" xfId="13739"/>
    <cellStyle name="Note 8 3 6 11 2" xfId="13740"/>
    <cellStyle name="Note 8 3 6 12" xfId="13741"/>
    <cellStyle name="Note 8 3 6 12 2" xfId="13742"/>
    <cellStyle name="Note 8 3 6 13" xfId="13743"/>
    <cellStyle name="Note 8 3 6 13 2" xfId="13744"/>
    <cellStyle name="Note 8 3 6 14" xfId="13745"/>
    <cellStyle name="Note 8 3 6 14 2" xfId="13746"/>
    <cellStyle name="Note 8 3 6 15" xfId="13747"/>
    <cellStyle name="Note 8 3 6 2" xfId="13748"/>
    <cellStyle name="Note 8 3 6 2 2" xfId="13749"/>
    <cellStyle name="Note 8 3 6 3" xfId="13750"/>
    <cellStyle name="Note 8 3 6 3 2" xfId="13751"/>
    <cellStyle name="Note 8 3 6 4" xfId="13752"/>
    <cellStyle name="Note 8 3 6 4 2" xfId="13753"/>
    <cellStyle name="Note 8 3 6 5" xfId="13754"/>
    <cellStyle name="Note 8 3 6 5 2" xfId="13755"/>
    <cellStyle name="Note 8 3 6 6" xfId="13756"/>
    <cellStyle name="Note 8 3 6 6 2" xfId="13757"/>
    <cellStyle name="Note 8 3 6 7" xfId="13758"/>
    <cellStyle name="Note 8 3 6 7 2" xfId="13759"/>
    <cellStyle name="Note 8 3 6 8" xfId="13760"/>
    <cellStyle name="Note 8 3 6 8 2" xfId="13761"/>
    <cellStyle name="Note 8 3 6 9" xfId="13762"/>
    <cellStyle name="Note 8 3 6 9 2" xfId="13763"/>
    <cellStyle name="Note 8 3 7" xfId="13764"/>
    <cellStyle name="Note 8 3 7 2" xfId="13765"/>
    <cellStyle name="Note 8 3 8" xfId="13766"/>
    <cellStyle name="Note 8 3 8 2" xfId="13767"/>
    <cellStyle name="Note 8 3 9" xfId="13768"/>
    <cellStyle name="Note 8 3 9 2" xfId="13769"/>
    <cellStyle name="Note 8 4" xfId="13770"/>
    <cellStyle name="Note 8 4 10" xfId="13771"/>
    <cellStyle name="Note 8 4 10 2" xfId="13772"/>
    <cellStyle name="Note 8 4 11" xfId="13773"/>
    <cellStyle name="Note 8 4 11 2" xfId="13774"/>
    <cellStyle name="Note 8 4 12" xfId="13775"/>
    <cellStyle name="Note 8 4 12 2" xfId="13776"/>
    <cellStyle name="Note 8 4 13" xfId="13777"/>
    <cellStyle name="Note 8 4 13 2" xfId="13778"/>
    <cellStyle name="Note 8 4 14" xfId="13779"/>
    <cellStyle name="Note 8 4 14 2" xfId="13780"/>
    <cellStyle name="Note 8 4 15" xfId="13781"/>
    <cellStyle name="Note 8 4 15 2" xfId="13782"/>
    <cellStyle name="Note 8 4 16" xfId="13783"/>
    <cellStyle name="Note 8 4 16 2" xfId="13784"/>
    <cellStyle name="Note 8 4 17" xfId="13785"/>
    <cellStyle name="Note 8 4 17 2" xfId="13786"/>
    <cellStyle name="Note 8 4 18" xfId="13787"/>
    <cellStyle name="Note 8 4 18 2" xfId="13788"/>
    <cellStyle name="Note 8 4 19" xfId="13789"/>
    <cellStyle name="Note 8 4 19 2" xfId="13790"/>
    <cellStyle name="Note 8 4 2" xfId="13791"/>
    <cellStyle name="Note 8 4 2 10" xfId="13792"/>
    <cellStyle name="Note 8 4 2 10 2" xfId="13793"/>
    <cellStyle name="Note 8 4 2 11" xfId="13794"/>
    <cellStyle name="Note 8 4 2 11 2" xfId="13795"/>
    <cellStyle name="Note 8 4 2 12" xfId="13796"/>
    <cellStyle name="Note 8 4 2 12 2" xfId="13797"/>
    <cellStyle name="Note 8 4 2 13" xfId="13798"/>
    <cellStyle name="Note 8 4 2 13 2" xfId="13799"/>
    <cellStyle name="Note 8 4 2 14" xfId="13800"/>
    <cellStyle name="Note 8 4 2 14 2" xfId="13801"/>
    <cellStyle name="Note 8 4 2 15" xfId="13802"/>
    <cellStyle name="Note 8 4 2 15 2" xfId="13803"/>
    <cellStyle name="Note 8 4 2 16" xfId="13804"/>
    <cellStyle name="Note 8 4 2 16 2" xfId="13805"/>
    <cellStyle name="Note 8 4 2 17" xfId="13806"/>
    <cellStyle name="Note 8 4 2 17 2" xfId="13807"/>
    <cellStyle name="Note 8 4 2 18" xfId="13808"/>
    <cellStyle name="Note 8 4 2 18 2" xfId="13809"/>
    <cellStyle name="Note 8 4 2 19" xfId="13810"/>
    <cellStyle name="Note 8 4 2 2" xfId="13811"/>
    <cellStyle name="Note 8 4 2 2 2" xfId="13812"/>
    <cellStyle name="Note 8 4 2 3" xfId="13813"/>
    <cellStyle name="Note 8 4 2 3 2" xfId="13814"/>
    <cellStyle name="Note 8 4 2 4" xfId="13815"/>
    <cellStyle name="Note 8 4 2 4 2" xfId="13816"/>
    <cellStyle name="Note 8 4 2 5" xfId="13817"/>
    <cellStyle name="Note 8 4 2 5 2" xfId="13818"/>
    <cellStyle name="Note 8 4 2 6" xfId="13819"/>
    <cellStyle name="Note 8 4 2 6 2" xfId="13820"/>
    <cellStyle name="Note 8 4 2 7" xfId="13821"/>
    <cellStyle name="Note 8 4 2 7 2" xfId="13822"/>
    <cellStyle name="Note 8 4 2 8" xfId="13823"/>
    <cellStyle name="Note 8 4 2 8 2" xfId="13824"/>
    <cellStyle name="Note 8 4 2 9" xfId="13825"/>
    <cellStyle name="Note 8 4 2 9 2" xfId="13826"/>
    <cellStyle name="Note 8 4 20" xfId="13827"/>
    <cellStyle name="Note 8 4 3" xfId="13828"/>
    <cellStyle name="Note 8 4 3 10" xfId="13829"/>
    <cellStyle name="Note 8 4 3 10 2" xfId="13830"/>
    <cellStyle name="Note 8 4 3 11" xfId="13831"/>
    <cellStyle name="Note 8 4 3 11 2" xfId="13832"/>
    <cellStyle name="Note 8 4 3 12" xfId="13833"/>
    <cellStyle name="Note 8 4 3 12 2" xfId="13834"/>
    <cellStyle name="Note 8 4 3 13" xfId="13835"/>
    <cellStyle name="Note 8 4 3 13 2" xfId="13836"/>
    <cellStyle name="Note 8 4 3 14" xfId="13837"/>
    <cellStyle name="Note 8 4 3 14 2" xfId="13838"/>
    <cellStyle name="Note 8 4 3 15" xfId="13839"/>
    <cellStyle name="Note 8 4 3 15 2" xfId="13840"/>
    <cellStyle name="Note 8 4 3 16" xfId="13841"/>
    <cellStyle name="Note 8 4 3 16 2" xfId="13842"/>
    <cellStyle name="Note 8 4 3 17" xfId="13843"/>
    <cellStyle name="Note 8 4 3 17 2" xfId="13844"/>
    <cellStyle name="Note 8 4 3 18" xfId="13845"/>
    <cellStyle name="Note 8 4 3 18 2" xfId="13846"/>
    <cellStyle name="Note 8 4 3 19" xfId="13847"/>
    <cellStyle name="Note 8 4 3 2" xfId="13848"/>
    <cellStyle name="Note 8 4 3 2 2" xfId="13849"/>
    <cellStyle name="Note 8 4 3 3" xfId="13850"/>
    <cellStyle name="Note 8 4 3 3 2" xfId="13851"/>
    <cellStyle name="Note 8 4 3 4" xfId="13852"/>
    <cellStyle name="Note 8 4 3 4 2" xfId="13853"/>
    <cellStyle name="Note 8 4 3 5" xfId="13854"/>
    <cellStyle name="Note 8 4 3 5 2" xfId="13855"/>
    <cellStyle name="Note 8 4 3 6" xfId="13856"/>
    <cellStyle name="Note 8 4 3 6 2" xfId="13857"/>
    <cellStyle name="Note 8 4 3 7" xfId="13858"/>
    <cellStyle name="Note 8 4 3 7 2" xfId="13859"/>
    <cellStyle name="Note 8 4 3 8" xfId="13860"/>
    <cellStyle name="Note 8 4 3 8 2" xfId="13861"/>
    <cellStyle name="Note 8 4 3 9" xfId="13862"/>
    <cellStyle name="Note 8 4 3 9 2" xfId="13863"/>
    <cellStyle name="Note 8 4 4" xfId="13864"/>
    <cellStyle name="Note 8 4 4 10" xfId="13865"/>
    <cellStyle name="Note 8 4 4 10 2" xfId="13866"/>
    <cellStyle name="Note 8 4 4 11" xfId="13867"/>
    <cellStyle name="Note 8 4 4 11 2" xfId="13868"/>
    <cellStyle name="Note 8 4 4 12" xfId="13869"/>
    <cellStyle name="Note 8 4 4 12 2" xfId="13870"/>
    <cellStyle name="Note 8 4 4 13" xfId="13871"/>
    <cellStyle name="Note 8 4 4 13 2" xfId="13872"/>
    <cellStyle name="Note 8 4 4 14" xfId="13873"/>
    <cellStyle name="Note 8 4 4 14 2" xfId="13874"/>
    <cellStyle name="Note 8 4 4 15" xfId="13875"/>
    <cellStyle name="Note 8 4 4 15 2" xfId="13876"/>
    <cellStyle name="Note 8 4 4 16" xfId="13877"/>
    <cellStyle name="Note 8 4 4 2" xfId="13878"/>
    <cellStyle name="Note 8 4 4 2 2" xfId="13879"/>
    <cellStyle name="Note 8 4 4 3" xfId="13880"/>
    <cellStyle name="Note 8 4 4 3 2" xfId="13881"/>
    <cellStyle name="Note 8 4 4 4" xfId="13882"/>
    <cellStyle name="Note 8 4 4 4 2" xfId="13883"/>
    <cellStyle name="Note 8 4 4 5" xfId="13884"/>
    <cellStyle name="Note 8 4 4 5 2" xfId="13885"/>
    <cellStyle name="Note 8 4 4 6" xfId="13886"/>
    <cellStyle name="Note 8 4 4 6 2" xfId="13887"/>
    <cellStyle name="Note 8 4 4 7" xfId="13888"/>
    <cellStyle name="Note 8 4 4 7 2" xfId="13889"/>
    <cellStyle name="Note 8 4 4 8" xfId="13890"/>
    <cellStyle name="Note 8 4 4 8 2" xfId="13891"/>
    <cellStyle name="Note 8 4 4 9" xfId="13892"/>
    <cellStyle name="Note 8 4 4 9 2" xfId="13893"/>
    <cellStyle name="Note 8 4 5" xfId="13894"/>
    <cellStyle name="Note 8 4 5 10" xfId="13895"/>
    <cellStyle name="Note 8 4 5 10 2" xfId="13896"/>
    <cellStyle name="Note 8 4 5 11" xfId="13897"/>
    <cellStyle name="Note 8 4 5 11 2" xfId="13898"/>
    <cellStyle name="Note 8 4 5 12" xfId="13899"/>
    <cellStyle name="Note 8 4 5 12 2" xfId="13900"/>
    <cellStyle name="Note 8 4 5 13" xfId="13901"/>
    <cellStyle name="Note 8 4 5 13 2" xfId="13902"/>
    <cellStyle name="Note 8 4 5 14" xfId="13903"/>
    <cellStyle name="Note 8 4 5 14 2" xfId="13904"/>
    <cellStyle name="Note 8 4 5 15" xfId="13905"/>
    <cellStyle name="Note 8 4 5 15 2" xfId="13906"/>
    <cellStyle name="Note 8 4 5 16" xfId="13907"/>
    <cellStyle name="Note 8 4 5 2" xfId="13908"/>
    <cellStyle name="Note 8 4 5 2 2" xfId="13909"/>
    <cellStyle name="Note 8 4 5 3" xfId="13910"/>
    <cellStyle name="Note 8 4 5 3 2" xfId="13911"/>
    <cellStyle name="Note 8 4 5 4" xfId="13912"/>
    <cellStyle name="Note 8 4 5 4 2" xfId="13913"/>
    <cellStyle name="Note 8 4 5 5" xfId="13914"/>
    <cellStyle name="Note 8 4 5 5 2" xfId="13915"/>
    <cellStyle name="Note 8 4 5 6" xfId="13916"/>
    <cellStyle name="Note 8 4 5 6 2" xfId="13917"/>
    <cellStyle name="Note 8 4 5 7" xfId="13918"/>
    <cellStyle name="Note 8 4 5 7 2" xfId="13919"/>
    <cellStyle name="Note 8 4 5 8" xfId="13920"/>
    <cellStyle name="Note 8 4 5 8 2" xfId="13921"/>
    <cellStyle name="Note 8 4 5 9" xfId="13922"/>
    <cellStyle name="Note 8 4 5 9 2" xfId="13923"/>
    <cellStyle name="Note 8 4 6" xfId="13924"/>
    <cellStyle name="Note 8 4 6 10" xfId="13925"/>
    <cellStyle name="Note 8 4 6 10 2" xfId="13926"/>
    <cellStyle name="Note 8 4 6 11" xfId="13927"/>
    <cellStyle name="Note 8 4 6 11 2" xfId="13928"/>
    <cellStyle name="Note 8 4 6 12" xfId="13929"/>
    <cellStyle name="Note 8 4 6 12 2" xfId="13930"/>
    <cellStyle name="Note 8 4 6 13" xfId="13931"/>
    <cellStyle name="Note 8 4 6 13 2" xfId="13932"/>
    <cellStyle name="Note 8 4 6 14" xfId="13933"/>
    <cellStyle name="Note 8 4 6 14 2" xfId="13934"/>
    <cellStyle name="Note 8 4 6 15" xfId="13935"/>
    <cellStyle name="Note 8 4 6 2" xfId="13936"/>
    <cellStyle name="Note 8 4 6 2 2" xfId="13937"/>
    <cellStyle name="Note 8 4 6 3" xfId="13938"/>
    <cellStyle name="Note 8 4 6 3 2" xfId="13939"/>
    <cellStyle name="Note 8 4 6 4" xfId="13940"/>
    <cellStyle name="Note 8 4 6 4 2" xfId="13941"/>
    <cellStyle name="Note 8 4 6 5" xfId="13942"/>
    <cellStyle name="Note 8 4 6 5 2" xfId="13943"/>
    <cellStyle name="Note 8 4 6 6" xfId="13944"/>
    <cellStyle name="Note 8 4 6 6 2" xfId="13945"/>
    <cellStyle name="Note 8 4 6 7" xfId="13946"/>
    <cellStyle name="Note 8 4 6 7 2" xfId="13947"/>
    <cellStyle name="Note 8 4 6 8" xfId="13948"/>
    <cellStyle name="Note 8 4 6 8 2" xfId="13949"/>
    <cellStyle name="Note 8 4 6 9" xfId="13950"/>
    <cellStyle name="Note 8 4 6 9 2" xfId="13951"/>
    <cellStyle name="Note 8 4 7" xfId="13952"/>
    <cellStyle name="Note 8 4 7 2" xfId="13953"/>
    <cellStyle name="Note 8 4 8" xfId="13954"/>
    <cellStyle name="Note 8 4 8 2" xfId="13955"/>
    <cellStyle name="Note 8 4 9" xfId="13956"/>
    <cellStyle name="Note 8 4 9 2" xfId="13957"/>
    <cellStyle name="Note 8 5" xfId="13958"/>
    <cellStyle name="Note 8 5 10" xfId="13959"/>
    <cellStyle name="Note 8 5 10 2" xfId="13960"/>
    <cellStyle name="Note 8 5 11" xfId="13961"/>
    <cellStyle name="Note 8 5 11 2" xfId="13962"/>
    <cellStyle name="Note 8 5 12" xfId="13963"/>
    <cellStyle name="Note 8 5 12 2" xfId="13964"/>
    <cellStyle name="Note 8 5 13" xfId="13965"/>
    <cellStyle name="Note 8 5 13 2" xfId="13966"/>
    <cellStyle name="Note 8 5 14" xfId="13967"/>
    <cellStyle name="Note 8 5 14 2" xfId="13968"/>
    <cellStyle name="Note 8 5 15" xfId="13969"/>
    <cellStyle name="Note 8 5 15 2" xfId="13970"/>
    <cellStyle name="Note 8 5 16" xfId="13971"/>
    <cellStyle name="Note 8 5 16 2" xfId="13972"/>
    <cellStyle name="Note 8 5 17" xfId="13973"/>
    <cellStyle name="Note 8 5 17 2" xfId="13974"/>
    <cellStyle name="Note 8 5 18" xfId="13975"/>
    <cellStyle name="Note 8 5 18 2" xfId="13976"/>
    <cellStyle name="Note 8 5 19" xfId="13977"/>
    <cellStyle name="Note 8 5 19 2" xfId="13978"/>
    <cellStyle name="Note 8 5 2" xfId="13979"/>
    <cellStyle name="Note 8 5 2 10" xfId="13980"/>
    <cellStyle name="Note 8 5 2 10 2" xfId="13981"/>
    <cellStyle name="Note 8 5 2 11" xfId="13982"/>
    <cellStyle name="Note 8 5 2 11 2" xfId="13983"/>
    <cellStyle name="Note 8 5 2 12" xfId="13984"/>
    <cellStyle name="Note 8 5 2 12 2" xfId="13985"/>
    <cellStyle name="Note 8 5 2 13" xfId="13986"/>
    <cellStyle name="Note 8 5 2 13 2" xfId="13987"/>
    <cellStyle name="Note 8 5 2 14" xfId="13988"/>
    <cellStyle name="Note 8 5 2 14 2" xfId="13989"/>
    <cellStyle name="Note 8 5 2 15" xfId="13990"/>
    <cellStyle name="Note 8 5 2 15 2" xfId="13991"/>
    <cellStyle name="Note 8 5 2 16" xfId="13992"/>
    <cellStyle name="Note 8 5 2 16 2" xfId="13993"/>
    <cellStyle name="Note 8 5 2 17" xfId="13994"/>
    <cellStyle name="Note 8 5 2 17 2" xfId="13995"/>
    <cellStyle name="Note 8 5 2 18" xfId="13996"/>
    <cellStyle name="Note 8 5 2 18 2" xfId="13997"/>
    <cellStyle name="Note 8 5 2 19" xfId="13998"/>
    <cellStyle name="Note 8 5 2 2" xfId="13999"/>
    <cellStyle name="Note 8 5 2 2 2" xfId="14000"/>
    <cellStyle name="Note 8 5 2 3" xfId="14001"/>
    <cellStyle name="Note 8 5 2 3 2" xfId="14002"/>
    <cellStyle name="Note 8 5 2 4" xfId="14003"/>
    <cellStyle name="Note 8 5 2 4 2" xfId="14004"/>
    <cellStyle name="Note 8 5 2 5" xfId="14005"/>
    <cellStyle name="Note 8 5 2 5 2" xfId="14006"/>
    <cellStyle name="Note 8 5 2 6" xfId="14007"/>
    <cellStyle name="Note 8 5 2 6 2" xfId="14008"/>
    <cellStyle name="Note 8 5 2 7" xfId="14009"/>
    <cellStyle name="Note 8 5 2 7 2" xfId="14010"/>
    <cellStyle name="Note 8 5 2 8" xfId="14011"/>
    <cellStyle name="Note 8 5 2 8 2" xfId="14012"/>
    <cellStyle name="Note 8 5 2 9" xfId="14013"/>
    <cellStyle name="Note 8 5 2 9 2" xfId="14014"/>
    <cellStyle name="Note 8 5 20" xfId="14015"/>
    <cellStyle name="Note 8 5 3" xfId="14016"/>
    <cellStyle name="Note 8 5 3 10" xfId="14017"/>
    <cellStyle name="Note 8 5 3 10 2" xfId="14018"/>
    <cellStyle name="Note 8 5 3 11" xfId="14019"/>
    <cellStyle name="Note 8 5 3 11 2" xfId="14020"/>
    <cellStyle name="Note 8 5 3 12" xfId="14021"/>
    <cellStyle name="Note 8 5 3 12 2" xfId="14022"/>
    <cellStyle name="Note 8 5 3 13" xfId="14023"/>
    <cellStyle name="Note 8 5 3 13 2" xfId="14024"/>
    <cellStyle name="Note 8 5 3 14" xfId="14025"/>
    <cellStyle name="Note 8 5 3 14 2" xfId="14026"/>
    <cellStyle name="Note 8 5 3 15" xfId="14027"/>
    <cellStyle name="Note 8 5 3 15 2" xfId="14028"/>
    <cellStyle name="Note 8 5 3 16" xfId="14029"/>
    <cellStyle name="Note 8 5 3 16 2" xfId="14030"/>
    <cellStyle name="Note 8 5 3 17" xfId="14031"/>
    <cellStyle name="Note 8 5 3 17 2" xfId="14032"/>
    <cellStyle name="Note 8 5 3 18" xfId="14033"/>
    <cellStyle name="Note 8 5 3 2" xfId="14034"/>
    <cellStyle name="Note 8 5 3 2 2" xfId="14035"/>
    <cellStyle name="Note 8 5 3 3" xfId="14036"/>
    <cellStyle name="Note 8 5 3 3 2" xfId="14037"/>
    <cellStyle name="Note 8 5 3 4" xfId="14038"/>
    <cellStyle name="Note 8 5 3 4 2" xfId="14039"/>
    <cellStyle name="Note 8 5 3 5" xfId="14040"/>
    <cellStyle name="Note 8 5 3 5 2" xfId="14041"/>
    <cellStyle name="Note 8 5 3 6" xfId="14042"/>
    <cellStyle name="Note 8 5 3 6 2" xfId="14043"/>
    <cellStyle name="Note 8 5 3 7" xfId="14044"/>
    <cellStyle name="Note 8 5 3 7 2" xfId="14045"/>
    <cellStyle name="Note 8 5 3 8" xfId="14046"/>
    <cellStyle name="Note 8 5 3 8 2" xfId="14047"/>
    <cellStyle name="Note 8 5 3 9" xfId="14048"/>
    <cellStyle name="Note 8 5 3 9 2" xfId="14049"/>
    <cellStyle name="Note 8 5 4" xfId="14050"/>
    <cellStyle name="Note 8 5 4 10" xfId="14051"/>
    <cellStyle name="Note 8 5 4 10 2" xfId="14052"/>
    <cellStyle name="Note 8 5 4 11" xfId="14053"/>
    <cellStyle name="Note 8 5 4 11 2" xfId="14054"/>
    <cellStyle name="Note 8 5 4 12" xfId="14055"/>
    <cellStyle name="Note 8 5 4 12 2" xfId="14056"/>
    <cellStyle name="Note 8 5 4 13" xfId="14057"/>
    <cellStyle name="Note 8 5 4 13 2" xfId="14058"/>
    <cellStyle name="Note 8 5 4 14" xfId="14059"/>
    <cellStyle name="Note 8 5 4 14 2" xfId="14060"/>
    <cellStyle name="Note 8 5 4 15" xfId="14061"/>
    <cellStyle name="Note 8 5 4 15 2" xfId="14062"/>
    <cellStyle name="Note 8 5 4 16" xfId="14063"/>
    <cellStyle name="Note 8 5 4 2" xfId="14064"/>
    <cellStyle name="Note 8 5 4 2 2" xfId="14065"/>
    <cellStyle name="Note 8 5 4 3" xfId="14066"/>
    <cellStyle name="Note 8 5 4 3 2" xfId="14067"/>
    <cellStyle name="Note 8 5 4 4" xfId="14068"/>
    <cellStyle name="Note 8 5 4 4 2" xfId="14069"/>
    <cellStyle name="Note 8 5 4 5" xfId="14070"/>
    <cellStyle name="Note 8 5 4 5 2" xfId="14071"/>
    <cellStyle name="Note 8 5 4 6" xfId="14072"/>
    <cellStyle name="Note 8 5 4 6 2" xfId="14073"/>
    <cellStyle name="Note 8 5 4 7" xfId="14074"/>
    <cellStyle name="Note 8 5 4 7 2" xfId="14075"/>
    <cellStyle name="Note 8 5 4 8" xfId="14076"/>
    <cellStyle name="Note 8 5 4 8 2" xfId="14077"/>
    <cellStyle name="Note 8 5 4 9" xfId="14078"/>
    <cellStyle name="Note 8 5 4 9 2" xfId="14079"/>
    <cellStyle name="Note 8 5 5" xfId="14080"/>
    <cellStyle name="Note 8 5 5 10" xfId="14081"/>
    <cellStyle name="Note 8 5 5 10 2" xfId="14082"/>
    <cellStyle name="Note 8 5 5 11" xfId="14083"/>
    <cellStyle name="Note 8 5 5 11 2" xfId="14084"/>
    <cellStyle name="Note 8 5 5 12" xfId="14085"/>
    <cellStyle name="Note 8 5 5 12 2" xfId="14086"/>
    <cellStyle name="Note 8 5 5 13" xfId="14087"/>
    <cellStyle name="Note 8 5 5 13 2" xfId="14088"/>
    <cellStyle name="Note 8 5 5 14" xfId="14089"/>
    <cellStyle name="Note 8 5 5 14 2" xfId="14090"/>
    <cellStyle name="Note 8 5 5 15" xfId="14091"/>
    <cellStyle name="Note 8 5 5 15 2" xfId="14092"/>
    <cellStyle name="Note 8 5 5 16" xfId="14093"/>
    <cellStyle name="Note 8 5 5 2" xfId="14094"/>
    <cellStyle name="Note 8 5 5 2 2" xfId="14095"/>
    <cellStyle name="Note 8 5 5 3" xfId="14096"/>
    <cellStyle name="Note 8 5 5 3 2" xfId="14097"/>
    <cellStyle name="Note 8 5 5 4" xfId="14098"/>
    <cellStyle name="Note 8 5 5 4 2" xfId="14099"/>
    <cellStyle name="Note 8 5 5 5" xfId="14100"/>
    <cellStyle name="Note 8 5 5 5 2" xfId="14101"/>
    <cellStyle name="Note 8 5 5 6" xfId="14102"/>
    <cellStyle name="Note 8 5 5 6 2" xfId="14103"/>
    <cellStyle name="Note 8 5 5 7" xfId="14104"/>
    <cellStyle name="Note 8 5 5 7 2" xfId="14105"/>
    <cellStyle name="Note 8 5 5 8" xfId="14106"/>
    <cellStyle name="Note 8 5 5 8 2" xfId="14107"/>
    <cellStyle name="Note 8 5 5 9" xfId="14108"/>
    <cellStyle name="Note 8 5 5 9 2" xfId="14109"/>
    <cellStyle name="Note 8 5 6" xfId="14110"/>
    <cellStyle name="Note 8 5 6 10" xfId="14111"/>
    <cellStyle name="Note 8 5 6 10 2" xfId="14112"/>
    <cellStyle name="Note 8 5 6 11" xfId="14113"/>
    <cellStyle name="Note 8 5 6 11 2" xfId="14114"/>
    <cellStyle name="Note 8 5 6 12" xfId="14115"/>
    <cellStyle name="Note 8 5 6 12 2" xfId="14116"/>
    <cellStyle name="Note 8 5 6 13" xfId="14117"/>
    <cellStyle name="Note 8 5 6 13 2" xfId="14118"/>
    <cellStyle name="Note 8 5 6 14" xfId="14119"/>
    <cellStyle name="Note 8 5 6 14 2" xfId="14120"/>
    <cellStyle name="Note 8 5 6 15" xfId="14121"/>
    <cellStyle name="Note 8 5 6 2" xfId="14122"/>
    <cellStyle name="Note 8 5 6 2 2" xfId="14123"/>
    <cellStyle name="Note 8 5 6 3" xfId="14124"/>
    <cellStyle name="Note 8 5 6 3 2" xfId="14125"/>
    <cellStyle name="Note 8 5 6 4" xfId="14126"/>
    <cellStyle name="Note 8 5 6 4 2" xfId="14127"/>
    <cellStyle name="Note 8 5 6 5" xfId="14128"/>
    <cellStyle name="Note 8 5 6 5 2" xfId="14129"/>
    <cellStyle name="Note 8 5 6 6" xfId="14130"/>
    <cellStyle name="Note 8 5 6 6 2" xfId="14131"/>
    <cellStyle name="Note 8 5 6 7" xfId="14132"/>
    <cellStyle name="Note 8 5 6 7 2" xfId="14133"/>
    <cellStyle name="Note 8 5 6 8" xfId="14134"/>
    <cellStyle name="Note 8 5 6 8 2" xfId="14135"/>
    <cellStyle name="Note 8 5 6 9" xfId="14136"/>
    <cellStyle name="Note 8 5 6 9 2" xfId="14137"/>
    <cellStyle name="Note 8 5 7" xfId="14138"/>
    <cellStyle name="Note 8 5 7 2" xfId="14139"/>
    <cellStyle name="Note 8 5 8" xfId="14140"/>
    <cellStyle name="Note 8 5 8 2" xfId="14141"/>
    <cellStyle name="Note 8 5 9" xfId="14142"/>
    <cellStyle name="Note 8 5 9 2" xfId="14143"/>
    <cellStyle name="Note 8 6" xfId="14144"/>
    <cellStyle name="Note 8 6 10" xfId="14145"/>
    <cellStyle name="Note 8 6 10 2" xfId="14146"/>
    <cellStyle name="Note 8 6 11" xfId="14147"/>
    <cellStyle name="Note 8 6 11 2" xfId="14148"/>
    <cellStyle name="Note 8 6 12" xfId="14149"/>
    <cellStyle name="Note 8 6 12 2" xfId="14150"/>
    <cellStyle name="Note 8 6 13" xfId="14151"/>
    <cellStyle name="Note 8 6 13 2" xfId="14152"/>
    <cellStyle name="Note 8 6 14" xfId="14153"/>
    <cellStyle name="Note 8 6 14 2" xfId="14154"/>
    <cellStyle name="Note 8 6 15" xfId="14155"/>
    <cellStyle name="Note 8 6 15 2" xfId="14156"/>
    <cellStyle name="Note 8 6 16" xfId="14157"/>
    <cellStyle name="Note 8 6 16 2" xfId="14158"/>
    <cellStyle name="Note 8 6 17" xfId="14159"/>
    <cellStyle name="Note 8 6 17 2" xfId="14160"/>
    <cellStyle name="Note 8 6 18" xfId="14161"/>
    <cellStyle name="Note 8 6 18 2" xfId="14162"/>
    <cellStyle name="Note 8 6 19" xfId="14163"/>
    <cellStyle name="Note 8 6 2" xfId="14164"/>
    <cellStyle name="Note 8 6 2 10" xfId="14165"/>
    <cellStyle name="Note 8 6 2 10 2" xfId="14166"/>
    <cellStyle name="Note 8 6 2 11" xfId="14167"/>
    <cellStyle name="Note 8 6 2 11 2" xfId="14168"/>
    <cellStyle name="Note 8 6 2 12" xfId="14169"/>
    <cellStyle name="Note 8 6 2 12 2" xfId="14170"/>
    <cellStyle name="Note 8 6 2 13" xfId="14171"/>
    <cellStyle name="Note 8 6 2 13 2" xfId="14172"/>
    <cellStyle name="Note 8 6 2 14" xfId="14173"/>
    <cellStyle name="Note 8 6 2 14 2" xfId="14174"/>
    <cellStyle name="Note 8 6 2 15" xfId="14175"/>
    <cellStyle name="Note 8 6 2 15 2" xfId="14176"/>
    <cellStyle name="Note 8 6 2 16" xfId="14177"/>
    <cellStyle name="Note 8 6 2 16 2" xfId="14178"/>
    <cellStyle name="Note 8 6 2 17" xfId="14179"/>
    <cellStyle name="Note 8 6 2 17 2" xfId="14180"/>
    <cellStyle name="Note 8 6 2 18" xfId="14181"/>
    <cellStyle name="Note 8 6 2 2" xfId="14182"/>
    <cellStyle name="Note 8 6 2 2 2" xfId="14183"/>
    <cellStyle name="Note 8 6 2 3" xfId="14184"/>
    <cellStyle name="Note 8 6 2 3 2" xfId="14185"/>
    <cellStyle name="Note 8 6 2 4" xfId="14186"/>
    <cellStyle name="Note 8 6 2 4 2" xfId="14187"/>
    <cellStyle name="Note 8 6 2 5" xfId="14188"/>
    <cellStyle name="Note 8 6 2 5 2" xfId="14189"/>
    <cellStyle name="Note 8 6 2 6" xfId="14190"/>
    <cellStyle name="Note 8 6 2 6 2" xfId="14191"/>
    <cellStyle name="Note 8 6 2 7" xfId="14192"/>
    <cellStyle name="Note 8 6 2 7 2" xfId="14193"/>
    <cellStyle name="Note 8 6 2 8" xfId="14194"/>
    <cellStyle name="Note 8 6 2 8 2" xfId="14195"/>
    <cellStyle name="Note 8 6 2 9" xfId="14196"/>
    <cellStyle name="Note 8 6 2 9 2" xfId="14197"/>
    <cellStyle name="Note 8 6 3" xfId="14198"/>
    <cellStyle name="Note 8 6 3 10" xfId="14199"/>
    <cellStyle name="Note 8 6 3 10 2" xfId="14200"/>
    <cellStyle name="Note 8 6 3 11" xfId="14201"/>
    <cellStyle name="Note 8 6 3 11 2" xfId="14202"/>
    <cellStyle name="Note 8 6 3 12" xfId="14203"/>
    <cellStyle name="Note 8 6 3 12 2" xfId="14204"/>
    <cellStyle name="Note 8 6 3 13" xfId="14205"/>
    <cellStyle name="Note 8 6 3 13 2" xfId="14206"/>
    <cellStyle name="Note 8 6 3 14" xfId="14207"/>
    <cellStyle name="Note 8 6 3 14 2" xfId="14208"/>
    <cellStyle name="Note 8 6 3 15" xfId="14209"/>
    <cellStyle name="Note 8 6 3 15 2" xfId="14210"/>
    <cellStyle name="Note 8 6 3 16" xfId="14211"/>
    <cellStyle name="Note 8 6 3 2" xfId="14212"/>
    <cellStyle name="Note 8 6 3 2 2" xfId="14213"/>
    <cellStyle name="Note 8 6 3 3" xfId="14214"/>
    <cellStyle name="Note 8 6 3 3 2" xfId="14215"/>
    <cellStyle name="Note 8 6 3 4" xfId="14216"/>
    <cellStyle name="Note 8 6 3 4 2" xfId="14217"/>
    <cellStyle name="Note 8 6 3 5" xfId="14218"/>
    <cellStyle name="Note 8 6 3 5 2" xfId="14219"/>
    <cellStyle name="Note 8 6 3 6" xfId="14220"/>
    <cellStyle name="Note 8 6 3 6 2" xfId="14221"/>
    <cellStyle name="Note 8 6 3 7" xfId="14222"/>
    <cellStyle name="Note 8 6 3 7 2" xfId="14223"/>
    <cellStyle name="Note 8 6 3 8" xfId="14224"/>
    <cellStyle name="Note 8 6 3 8 2" xfId="14225"/>
    <cellStyle name="Note 8 6 3 9" xfId="14226"/>
    <cellStyle name="Note 8 6 3 9 2" xfId="14227"/>
    <cellStyle name="Note 8 6 4" xfId="14228"/>
    <cellStyle name="Note 8 6 4 10" xfId="14229"/>
    <cellStyle name="Note 8 6 4 10 2" xfId="14230"/>
    <cellStyle name="Note 8 6 4 11" xfId="14231"/>
    <cellStyle name="Note 8 6 4 11 2" xfId="14232"/>
    <cellStyle name="Note 8 6 4 12" xfId="14233"/>
    <cellStyle name="Note 8 6 4 12 2" xfId="14234"/>
    <cellStyle name="Note 8 6 4 13" xfId="14235"/>
    <cellStyle name="Note 8 6 4 13 2" xfId="14236"/>
    <cellStyle name="Note 8 6 4 14" xfId="14237"/>
    <cellStyle name="Note 8 6 4 14 2" xfId="14238"/>
    <cellStyle name="Note 8 6 4 15" xfId="14239"/>
    <cellStyle name="Note 8 6 4 15 2" xfId="14240"/>
    <cellStyle name="Note 8 6 4 16" xfId="14241"/>
    <cellStyle name="Note 8 6 4 2" xfId="14242"/>
    <cellStyle name="Note 8 6 4 2 2" xfId="14243"/>
    <cellStyle name="Note 8 6 4 3" xfId="14244"/>
    <cellStyle name="Note 8 6 4 3 2" xfId="14245"/>
    <cellStyle name="Note 8 6 4 4" xfId="14246"/>
    <cellStyle name="Note 8 6 4 4 2" xfId="14247"/>
    <cellStyle name="Note 8 6 4 5" xfId="14248"/>
    <cellStyle name="Note 8 6 4 5 2" xfId="14249"/>
    <cellStyle name="Note 8 6 4 6" xfId="14250"/>
    <cellStyle name="Note 8 6 4 6 2" xfId="14251"/>
    <cellStyle name="Note 8 6 4 7" xfId="14252"/>
    <cellStyle name="Note 8 6 4 7 2" xfId="14253"/>
    <cellStyle name="Note 8 6 4 8" xfId="14254"/>
    <cellStyle name="Note 8 6 4 8 2" xfId="14255"/>
    <cellStyle name="Note 8 6 4 9" xfId="14256"/>
    <cellStyle name="Note 8 6 4 9 2" xfId="14257"/>
    <cellStyle name="Note 8 6 5" xfId="14258"/>
    <cellStyle name="Note 8 6 5 10" xfId="14259"/>
    <cellStyle name="Note 8 6 5 10 2" xfId="14260"/>
    <cellStyle name="Note 8 6 5 11" xfId="14261"/>
    <cellStyle name="Note 8 6 5 11 2" xfId="14262"/>
    <cellStyle name="Note 8 6 5 12" xfId="14263"/>
    <cellStyle name="Note 8 6 5 12 2" xfId="14264"/>
    <cellStyle name="Note 8 6 5 13" xfId="14265"/>
    <cellStyle name="Note 8 6 5 13 2" xfId="14266"/>
    <cellStyle name="Note 8 6 5 14" xfId="14267"/>
    <cellStyle name="Note 8 6 5 14 2" xfId="14268"/>
    <cellStyle name="Note 8 6 5 15" xfId="14269"/>
    <cellStyle name="Note 8 6 5 2" xfId="14270"/>
    <cellStyle name="Note 8 6 5 2 2" xfId="14271"/>
    <cellStyle name="Note 8 6 5 3" xfId="14272"/>
    <cellStyle name="Note 8 6 5 3 2" xfId="14273"/>
    <cellStyle name="Note 8 6 5 4" xfId="14274"/>
    <cellStyle name="Note 8 6 5 4 2" xfId="14275"/>
    <cellStyle name="Note 8 6 5 5" xfId="14276"/>
    <cellStyle name="Note 8 6 5 5 2" xfId="14277"/>
    <cellStyle name="Note 8 6 5 6" xfId="14278"/>
    <cellStyle name="Note 8 6 5 6 2" xfId="14279"/>
    <cellStyle name="Note 8 6 5 7" xfId="14280"/>
    <cellStyle name="Note 8 6 5 7 2" xfId="14281"/>
    <cellStyle name="Note 8 6 5 8" xfId="14282"/>
    <cellStyle name="Note 8 6 5 8 2" xfId="14283"/>
    <cellStyle name="Note 8 6 5 9" xfId="14284"/>
    <cellStyle name="Note 8 6 5 9 2" xfId="14285"/>
    <cellStyle name="Note 8 6 6" xfId="14286"/>
    <cellStyle name="Note 8 6 6 2" xfId="14287"/>
    <cellStyle name="Note 8 6 7" xfId="14288"/>
    <cellStyle name="Note 8 6 7 2" xfId="14289"/>
    <cellStyle name="Note 8 6 8" xfId="14290"/>
    <cellStyle name="Note 8 6 8 2" xfId="14291"/>
    <cellStyle name="Note 8 6 9" xfId="14292"/>
    <cellStyle name="Note 8 6 9 2" xfId="14293"/>
    <cellStyle name="Note 8 7" xfId="14294"/>
    <cellStyle name="Note 8 7 10" xfId="14295"/>
    <cellStyle name="Note 8 7 10 2" xfId="14296"/>
    <cellStyle name="Note 8 7 11" xfId="14297"/>
    <cellStyle name="Note 8 7 11 2" xfId="14298"/>
    <cellStyle name="Note 8 7 12" xfId="14299"/>
    <cellStyle name="Note 8 7 12 2" xfId="14300"/>
    <cellStyle name="Note 8 7 13" xfId="14301"/>
    <cellStyle name="Note 8 7 13 2" xfId="14302"/>
    <cellStyle name="Note 8 7 14" xfId="14303"/>
    <cellStyle name="Note 8 7 14 2" xfId="14304"/>
    <cellStyle name="Note 8 7 15" xfId="14305"/>
    <cellStyle name="Note 8 7 15 2" xfId="14306"/>
    <cellStyle name="Note 8 7 16" xfId="14307"/>
    <cellStyle name="Note 8 7 16 2" xfId="14308"/>
    <cellStyle name="Note 8 7 17" xfId="14309"/>
    <cellStyle name="Note 8 7 17 2" xfId="14310"/>
    <cellStyle name="Note 8 7 18" xfId="14311"/>
    <cellStyle name="Note 8 7 18 2" xfId="14312"/>
    <cellStyle name="Note 8 7 19" xfId="14313"/>
    <cellStyle name="Note 8 7 2" xfId="14314"/>
    <cellStyle name="Note 8 7 2 10" xfId="14315"/>
    <cellStyle name="Note 8 7 2 10 2" xfId="14316"/>
    <cellStyle name="Note 8 7 2 11" xfId="14317"/>
    <cellStyle name="Note 8 7 2 11 2" xfId="14318"/>
    <cellStyle name="Note 8 7 2 12" xfId="14319"/>
    <cellStyle name="Note 8 7 2 12 2" xfId="14320"/>
    <cellStyle name="Note 8 7 2 13" xfId="14321"/>
    <cellStyle name="Note 8 7 2 13 2" xfId="14322"/>
    <cellStyle name="Note 8 7 2 14" xfId="14323"/>
    <cellStyle name="Note 8 7 2 14 2" xfId="14324"/>
    <cellStyle name="Note 8 7 2 15" xfId="14325"/>
    <cellStyle name="Note 8 7 2 15 2" xfId="14326"/>
    <cellStyle name="Note 8 7 2 16" xfId="14327"/>
    <cellStyle name="Note 8 7 2 16 2" xfId="14328"/>
    <cellStyle name="Note 8 7 2 17" xfId="14329"/>
    <cellStyle name="Note 8 7 2 17 2" xfId="14330"/>
    <cellStyle name="Note 8 7 2 18" xfId="14331"/>
    <cellStyle name="Note 8 7 2 2" xfId="14332"/>
    <cellStyle name="Note 8 7 2 2 2" xfId="14333"/>
    <cellStyle name="Note 8 7 2 3" xfId="14334"/>
    <cellStyle name="Note 8 7 2 3 2" xfId="14335"/>
    <cellStyle name="Note 8 7 2 4" xfId="14336"/>
    <cellStyle name="Note 8 7 2 4 2" xfId="14337"/>
    <cellStyle name="Note 8 7 2 5" xfId="14338"/>
    <cellStyle name="Note 8 7 2 5 2" xfId="14339"/>
    <cellStyle name="Note 8 7 2 6" xfId="14340"/>
    <cellStyle name="Note 8 7 2 6 2" xfId="14341"/>
    <cellStyle name="Note 8 7 2 7" xfId="14342"/>
    <cellStyle name="Note 8 7 2 7 2" xfId="14343"/>
    <cellStyle name="Note 8 7 2 8" xfId="14344"/>
    <cellStyle name="Note 8 7 2 8 2" xfId="14345"/>
    <cellStyle name="Note 8 7 2 9" xfId="14346"/>
    <cellStyle name="Note 8 7 2 9 2" xfId="14347"/>
    <cellStyle name="Note 8 7 3" xfId="14348"/>
    <cellStyle name="Note 8 7 3 10" xfId="14349"/>
    <cellStyle name="Note 8 7 3 10 2" xfId="14350"/>
    <cellStyle name="Note 8 7 3 11" xfId="14351"/>
    <cellStyle name="Note 8 7 3 11 2" xfId="14352"/>
    <cellStyle name="Note 8 7 3 12" xfId="14353"/>
    <cellStyle name="Note 8 7 3 12 2" xfId="14354"/>
    <cellStyle name="Note 8 7 3 13" xfId="14355"/>
    <cellStyle name="Note 8 7 3 13 2" xfId="14356"/>
    <cellStyle name="Note 8 7 3 14" xfId="14357"/>
    <cellStyle name="Note 8 7 3 14 2" xfId="14358"/>
    <cellStyle name="Note 8 7 3 15" xfId="14359"/>
    <cellStyle name="Note 8 7 3 15 2" xfId="14360"/>
    <cellStyle name="Note 8 7 3 16" xfId="14361"/>
    <cellStyle name="Note 8 7 3 2" xfId="14362"/>
    <cellStyle name="Note 8 7 3 2 2" xfId="14363"/>
    <cellStyle name="Note 8 7 3 3" xfId="14364"/>
    <cellStyle name="Note 8 7 3 3 2" xfId="14365"/>
    <cellStyle name="Note 8 7 3 4" xfId="14366"/>
    <cellStyle name="Note 8 7 3 4 2" xfId="14367"/>
    <cellStyle name="Note 8 7 3 5" xfId="14368"/>
    <cellStyle name="Note 8 7 3 5 2" xfId="14369"/>
    <cellStyle name="Note 8 7 3 6" xfId="14370"/>
    <cellStyle name="Note 8 7 3 6 2" xfId="14371"/>
    <cellStyle name="Note 8 7 3 7" xfId="14372"/>
    <cellStyle name="Note 8 7 3 7 2" xfId="14373"/>
    <cellStyle name="Note 8 7 3 8" xfId="14374"/>
    <cellStyle name="Note 8 7 3 8 2" xfId="14375"/>
    <cellStyle name="Note 8 7 3 9" xfId="14376"/>
    <cellStyle name="Note 8 7 3 9 2" xfId="14377"/>
    <cellStyle name="Note 8 7 4" xfId="14378"/>
    <cellStyle name="Note 8 7 4 10" xfId="14379"/>
    <cellStyle name="Note 8 7 4 10 2" xfId="14380"/>
    <cellStyle name="Note 8 7 4 11" xfId="14381"/>
    <cellStyle name="Note 8 7 4 11 2" xfId="14382"/>
    <cellStyle name="Note 8 7 4 12" xfId="14383"/>
    <cellStyle name="Note 8 7 4 12 2" xfId="14384"/>
    <cellStyle name="Note 8 7 4 13" xfId="14385"/>
    <cellStyle name="Note 8 7 4 13 2" xfId="14386"/>
    <cellStyle name="Note 8 7 4 14" xfId="14387"/>
    <cellStyle name="Note 8 7 4 14 2" xfId="14388"/>
    <cellStyle name="Note 8 7 4 15" xfId="14389"/>
    <cellStyle name="Note 8 7 4 15 2" xfId="14390"/>
    <cellStyle name="Note 8 7 4 16" xfId="14391"/>
    <cellStyle name="Note 8 7 4 2" xfId="14392"/>
    <cellStyle name="Note 8 7 4 2 2" xfId="14393"/>
    <cellStyle name="Note 8 7 4 3" xfId="14394"/>
    <cellStyle name="Note 8 7 4 3 2" xfId="14395"/>
    <cellStyle name="Note 8 7 4 4" xfId="14396"/>
    <cellStyle name="Note 8 7 4 4 2" xfId="14397"/>
    <cellStyle name="Note 8 7 4 5" xfId="14398"/>
    <cellStyle name="Note 8 7 4 5 2" xfId="14399"/>
    <cellStyle name="Note 8 7 4 6" xfId="14400"/>
    <cellStyle name="Note 8 7 4 6 2" xfId="14401"/>
    <cellStyle name="Note 8 7 4 7" xfId="14402"/>
    <cellStyle name="Note 8 7 4 7 2" xfId="14403"/>
    <cellStyle name="Note 8 7 4 8" xfId="14404"/>
    <cellStyle name="Note 8 7 4 8 2" xfId="14405"/>
    <cellStyle name="Note 8 7 4 9" xfId="14406"/>
    <cellStyle name="Note 8 7 4 9 2" xfId="14407"/>
    <cellStyle name="Note 8 7 5" xfId="14408"/>
    <cellStyle name="Note 8 7 5 10" xfId="14409"/>
    <cellStyle name="Note 8 7 5 10 2" xfId="14410"/>
    <cellStyle name="Note 8 7 5 11" xfId="14411"/>
    <cellStyle name="Note 8 7 5 11 2" xfId="14412"/>
    <cellStyle name="Note 8 7 5 12" xfId="14413"/>
    <cellStyle name="Note 8 7 5 12 2" xfId="14414"/>
    <cellStyle name="Note 8 7 5 13" xfId="14415"/>
    <cellStyle name="Note 8 7 5 13 2" xfId="14416"/>
    <cellStyle name="Note 8 7 5 14" xfId="14417"/>
    <cellStyle name="Note 8 7 5 14 2" xfId="14418"/>
    <cellStyle name="Note 8 7 5 15" xfId="14419"/>
    <cellStyle name="Note 8 7 5 2" xfId="14420"/>
    <cellStyle name="Note 8 7 5 2 2" xfId="14421"/>
    <cellStyle name="Note 8 7 5 3" xfId="14422"/>
    <cellStyle name="Note 8 7 5 3 2" xfId="14423"/>
    <cellStyle name="Note 8 7 5 4" xfId="14424"/>
    <cellStyle name="Note 8 7 5 4 2" xfId="14425"/>
    <cellStyle name="Note 8 7 5 5" xfId="14426"/>
    <cellStyle name="Note 8 7 5 5 2" xfId="14427"/>
    <cellStyle name="Note 8 7 5 6" xfId="14428"/>
    <cellStyle name="Note 8 7 5 6 2" xfId="14429"/>
    <cellStyle name="Note 8 7 5 7" xfId="14430"/>
    <cellStyle name="Note 8 7 5 7 2" xfId="14431"/>
    <cellStyle name="Note 8 7 5 8" xfId="14432"/>
    <cellStyle name="Note 8 7 5 8 2" xfId="14433"/>
    <cellStyle name="Note 8 7 5 9" xfId="14434"/>
    <cellStyle name="Note 8 7 5 9 2" xfId="14435"/>
    <cellStyle name="Note 8 7 6" xfId="14436"/>
    <cellStyle name="Note 8 7 6 2" xfId="14437"/>
    <cellStyle name="Note 8 7 7" xfId="14438"/>
    <cellStyle name="Note 8 7 7 2" xfId="14439"/>
    <cellStyle name="Note 8 7 8" xfId="14440"/>
    <cellStyle name="Note 8 7 8 2" xfId="14441"/>
    <cellStyle name="Note 8 7 9" xfId="14442"/>
    <cellStyle name="Note 8 7 9 2" xfId="14443"/>
    <cellStyle name="Note 8 8" xfId="14444"/>
    <cellStyle name="Note 8 8 10" xfId="14445"/>
    <cellStyle name="Note 8 8 10 2" xfId="14446"/>
    <cellStyle name="Note 8 8 11" xfId="14447"/>
    <cellStyle name="Note 8 8 11 2" xfId="14448"/>
    <cellStyle name="Note 8 8 12" xfId="14449"/>
    <cellStyle name="Note 8 8 12 2" xfId="14450"/>
    <cellStyle name="Note 8 8 13" xfId="14451"/>
    <cellStyle name="Note 8 8 13 2" xfId="14452"/>
    <cellStyle name="Note 8 8 14" xfId="14453"/>
    <cellStyle name="Note 8 8 14 2" xfId="14454"/>
    <cellStyle name="Note 8 8 15" xfId="14455"/>
    <cellStyle name="Note 8 8 15 2" xfId="14456"/>
    <cellStyle name="Note 8 8 16" xfId="14457"/>
    <cellStyle name="Note 8 8 16 2" xfId="14458"/>
    <cellStyle name="Note 8 8 17" xfId="14459"/>
    <cellStyle name="Note 8 8 17 2" xfId="14460"/>
    <cellStyle name="Note 8 8 18" xfId="14461"/>
    <cellStyle name="Note 8 8 2" xfId="14462"/>
    <cellStyle name="Note 8 8 2 10" xfId="14463"/>
    <cellStyle name="Note 8 8 2 10 2" xfId="14464"/>
    <cellStyle name="Note 8 8 2 11" xfId="14465"/>
    <cellStyle name="Note 8 8 2 11 2" xfId="14466"/>
    <cellStyle name="Note 8 8 2 12" xfId="14467"/>
    <cellStyle name="Note 8 8 2 12 2" xfId="14468"/>
    <cellStyle name="Note 8 8 2 13" xfId="14469"/>
    <cellStyle name="Note 8 8 2 13 2" xfId="14470"/>
    <cellStyle name="Note 8 8 2 14" xfId="14471"/>
    <cellStyle name="Note 8 8 2 14 2" xfId="14472"/>
    <cellStyle name="Note 8 8 2 15" xfId="14473"/>
    <cellStyle name="Note 8 8 2 15 2" xfId="14474"/>
    <cellStyle name="Note 8 8 2 16" xfId="14475"/>
    <cellStyle name="Note 8 8 2 16 2" xfId="14476"/>
    <cellStyle name="Note 8 8 2 17" xfId="14477"/>
    <cellStyle name="Note 8 8 2 17 2" xfId="14478"/>
    <cellStyle name="Note 8 8 2 18" xfId="14479"/>
    <cellStyle name="Note 8 8 2 2" xfId="14480"/>
    <cellStyle name="Note 8 8 2 2 2" xfId="14481"/>
    <cellStyle name="Note 8 8 2 3" xfId="14482"/>
    <cellStyle name="Note 8 8 2 3 2" xfId="14483"/>
    <cellStyle name="Note 8 8 2 4" xfId="14484"/>
    <cellStyle name="Note 8 8 2 4 2" xfId="14485"/>
    <cellStyle name="Note 8 8 2 5" xfId="14486"/>
    <cellStyle name="Note 8 8 2 5 2" xfId="14487"/>
    <cellStyle name="Note 8 8 2 6" xfId="14488"/>
    <cellStyle name="Note 8 8 2 6 2" xfId="14489"/>
    <cellStyle name="Note 8 8 2 7" xfId="14490"/>
    <cellStyle name="Note 8 8 2 7 2" xfId="14491"/>
    <cellStyle name="Note 8 8 2 8" xfId="14492"/>
    <cellStyle name="Note 8 8 2 8 2" xfId="14493"/>
    <cellStyle name="Note 8 8 2 9" xfId="14494"/>
    <cellStyle name="Note 8 8 2 9 2" xfId="14495"/>
    <cellStyle name="Note 8 8 3" xfId="14496"/>
    <cellStyle name="Note 8 8 3 10" xfId="14497"/>
    <cellStyle name="Note 8 8 3 10 2" xfId="14498"/>
    <cellStyle name="Note 8 8 3 11" xfId="14499"/>
    <cellStyle name="Note 8 8 3 11 2" xfId="14500"/>
    <cellStyle name="Note 8 8 3 12" xfId="14501"/>
    <cellStyle name="Note 8 8 3 12 2" xfId="14502"/>
    <cellStyle name="Note 8 8 3 13" xfId="14503"/>
    <cellStyle name="Note 8 8 3 13 2" xfId="14504"/>
    <cellStyle name="Note 8 8 3 14" xfId="14505"/>
    <cellStyle name="Note 8 8 3 14 2" xfId="14506"/>
    <cellStyle name="Note 8 8 3 15" xfId="14507"/>
    <cellStyle name="Note 8 8 3 15 2" xfId="14508"/>
    <cellStyle name="Note 8 8 3 16" xfId="14509"/>
    <cellStyle name="Note 8 8 3 2" xfId="14510"/>
    <cellStyle name="Note 8 8 3 2 2" xfId="14511"/>
    <cellStyle name="Note 8 8 3 3" xfId="14512"/>
    <cellStyle name="Note 8 8 3 3 2" xfId="14513"/>
    <cellStyle name="Note 8 8 3 4" xfId="14514"/>
    <cellStyle name="Note 8 8 3 4 2" xfId="14515"/>
    <cellStyle name="Note 8 8 3 5" xfId="14516"/>
    <cellStyle name="Note 8 8 3 5 2" xfId="14517"/>
    <cellStyle name="Note 8 8 3 6" xfId="14518"/>
    <cellStyle name="Note 8 8 3 6 2" xfId="14519"/>
    <cellStyle name="Note 8 8 3 7" xfId="14520"/>
    <cellStyle name="Note 8 8 3 7 2" xfId="14521"/>
    <cellStyle name="Note 8 8 3 8" xfId="14522"/>
    <cellStyle name="Note 8 8 3 8 2" xfId="14523"/>
    <cellStyle name="Note 8 8 3 9" xfId="14524"/>
    <cellStyle name="Note 8 8 3 9 2" xfId="14525"/>
    <cellStyle name="Note 8 8 4" xfId="14526"/>
    <cellStyle name="Note 8 8 4 10" xfId="14527"/>
    <cellStyle name="Note 8 8 4 10 2" xfId="14528"/>
    <cellStyle name="Note 8 8 4 11" xfId="14529"/>
    <cellStyle name="Note 8 8 4 11 2" xfId="14530"/>
    <cellStyle name="Note 8 8 4 12" xfId="14531"/>
    <cellStyle name="Note 8 8 4 12 2" xfId="14532"/>
    <cellStyle name="Note 8 8 4 13" xfId="14533"/>
    <cellStyle name="Note 8 8 4 13 2" xfId="14534"/>
    <cellStyle name="Note 8 8 4 14" xfId="14535"/>
    <cellStyle name="Note 8 8 4 14 2" xfId="14536"/>
    <cellStyle name="Note 8 8 4 15" xfId="14537"/>
    <cellStyle name="Note 8 8 4 15 2" xfId="14538"/>
    <cellStyle name="Note 8 8 4 16" xfId="14539"/>
    <cellStyle name="Note 8 8 4 2" xfId="14540"/>
    <cellStyle name="Note 8 8 4 2 2" xfId="14541"/>
    <cellStyle name="Note 8 8 4 3" xfId="14542"/>
    <cellStyle name="Note 8 8 4 3 2" xfId="14543"/>
    <cellStyle name="Note 8 8 4 4" xfId="14544"/>
    <cellStyle name="Note 8 8 4 4 2" xfId="14545"/>
    <cellStyle name="Note 8 8 4 5" xfId="14546"/>
    <cellStyle name="Note 8 8 4 5 2" xfId="14547"/>
    <cellStyle name="Note 8 8 4 6" xfId="14548"/>
    <cellStyle name="Note 8 8 4 6 2" xfId="14549"/>
    <cellStyle name="Note 8 8 4 7" xfId="14550"/>
    <cellStyle name="Note 8 8 4 7 2" xfId="14551"/>
    <cellStyle name="Note 8 8 4 8" xfId="14552"/>
    <cellStyle name="Note 8 8 4 8 2" xfId="14553"/>
    <cellStyle name="Note 8 8 4 9" xfId="14554"/>
    <cellStyle name="Note 8 8 4 9 2" xfId="14555"/>
    <cellStyle name="Note 8 8 5" xfId="14556"/>
    <cellStyle name="Note 8 8 5 10" xfId="14557"/>
    <cellStyle name="Note 8 8 5 10 2" xfId="14558"/>
    <cellStyle name="Note 8 8 5 11" xfId="14559"/>
    <cellStyle name="Note 8 8 5 11 2" xfId="14560"/>
    <cellStyle name="Note 8 8 5 12" xfId="14561"/>
    <cellStyle name="Note 8 8 5 12 2" xfId="14562"/>
    <cellStyle name="Note 8 8 5 13" xfId="14563"/>
    <cellStyle name="Note 8 8 5 13 2" xfId="14564"/>
    <cellStyle name="Note 8 8 5 14" xfId="14565"/>
    <cellStyle name="Note 8 8 5 2" xfId="14566"/>
    <cellStyle name="Note 8 8 5 2 2" xfId="14567"/>
    <cellStyle name="Note 8 8 5 3" xfId="14568"/>
    <cellStyle name="Note 8 8 5 3 2" xfId="14569"/>
    <cellStyle name="Note 8 8 5 4" xfId="14570"/>
    <cellStyle name="Note 8 8 5 4 2" xfId="14571"/>
    <cellStyle name="Note 8 8 5 5" xfId="14572"/>
    <cellStyle name="Note 8 8 5 5 2" xfId="14573"/>
    <cellStyle name="Note 8 8 5 6" xfId="14574"/>
    <cellStyle name="Note 8 8 5 6 2" xfId="14575"/>
    <cellStyle name="Note 8 8 5 7" xfId="14576"/>
    <cellStyle name="Note 8 8 5 7 2" xfId="14577"/>
    <cellStyle name="Note 8 8 5 8" xfId="14578"/>
    <cellStyle name="Note 8 8 5 8 2" xfId="14579"/>
    <cellStyle name="Note 8 8 5 9" xfId="14580"/>
    <cellStyle name="Note 8 8 5 9 2" xfId="14581"/>
    <cellStyle name="Note 8 8 6" xfId="14582"/>
    <cellStyle name="Note 8 8 6 2" xfId="14583"/>
    <cellStyle name="Note 8 8 7" xfId="14584"/>
    <cellStyle name="Note 8 8 7 2" xfId="14585"/>
    <cellStyle name="Note 8 8 8" xfId="14586"/>
    <cellStyle name="Note 8 8 8 2" xfId="14587"/>
    <cellStyle name="Note 8 8 9" xfId="14588"/>
    <cellStyle name="Note 8 8 9 2" xfId="14589"/>
    <cellStyle name="Note 8 9" xfId="14590"/>
    <cellStyle name="Note 8 9 10" xfId="14591"/>
    <cellStyle name="Note 8 9 10 2" xfId="14592"/>
    <cellStyle name="Note 8 9 11" xfId="14593"/>
    <cellStyle name="Note 8 9 11 2" xfId="14594"/>
    <cellStyle name="Note 8 9 12" xfId="14595"/>
    <cellStyle name="Note 8 9 12 2" xfId="14596"/>
    <cellStyle name="Note 8 9 13" xfId="14597"/>
    <cellStyle name="Note 8 9 13 2" xfId="14598"/>
    <cellStyle name="Note 8 9 14" xfId="14599"/>
    <cellStyle name="Note 8 9 14 2" xfId="14600"/>
    <cellStyle name="Note 8 9 15" xfId="14601"/>
    <cellStyle name="Note 8 9 15 2" xfId="14602"/>
    <cellStyle name="Note 8 9 16" xfId="14603"/>
    <cellStyle name="Note 8 9 16 2" xfId="14604"/>
    <cellStyle name="Note 8 9 17" xfId="14605"/>
    <cellStyle name="Note 8 9 17 2" xfId="14606"/>
    <cellStyle name="Note 8 9 18" xfId="14607"/>
    <cellStyle name="Note 8 9 2" xfId="14608"/>
    <cellStyle name="Note 8 9 2 10" xfId="14609"/>
    <cellStyle name="Note 8 9 2 10 2" xfId="14610"/>
    <cellStyle name="Note 8 9 2 11" xfId="14611"/>
    <cellStyle name="Note 8 9 2 11 2" xfId="14612"/>
    <cellStyle name="Note 8 9 2 12" xfId="14613"/>
    <cellStyle name="Note 8 9 2 12 2" xfId="14614"/>
    <cellStyle name="Note 8 9 2 13" xfId="14615"/>
    <cellStyle name="Note 8 9 2 13 2" xfId="14616"/>
    <cellStyle name="Note 8 9 2 14" xfId="14617"/>
    <cellStyle name="Note 8 9 2 14 2" xfId="14618"/>
    <cellStyle name="Note 8 9 2 15" xfId="14619"/>
    <cellStyle name="Note 8 9 2 15 2" xfId="14620"/>
    <cellStyle name="Note 8 9 2 16" xfId="14621"/>
    <cellStyle name="Note 8 9 2 16 2" xfId="14622"/>
    <cellStyle name="Note 8 9 2 17" xfId="14623"/>
    <cellStyle name="Note 8 9 2 17 2" xfId="14624"/>
    <cellStyle name="Note 8 9 2 18" xfId="14625"/>
    <cellStyle name="Note 8 9 2 2" xfId="14626"/>
    <cellStyle name="Note 8 9 2 2 2" xfId="14627"/>
    <cellStyle name="Note 8 9 2 3" xfId="14628"/>
    <cellStyle name="Note 8 9 2 3 2" xfId="14629"/>
    <cellStyle name="Note 8 9 2 4" xfId="14630"/>
    <cellStyle name="Note 8 9 2 4 2" xfId="14631"/>
    <cellStyle name="Note 8 9 2 5" xfId="14632"/>
    <cellStyle name="Note 8 9 2 5 2" xfId="14633"/>
    <cellStyle name="Note 8 9 2 6" xfId="14634"/>
    <cellStyle name="Note 8 9 2 6 2" xfId="14635"/>
    <cellStyle name="Note 8 9 2 7" xfId="14636"/>
    <cellStyle name="Note 8 9 2 7 2" xfId="14637"/>
    <cellStyle name="Note 8 9 2 8" xfId="14638"/>
    <cellStyle name="Note 8 9 2 8 2" xfId="14639"/>
    <cellStyle name="Note 8 9 2 9" xfId="14640"/>
    <cellStyle name="Note 8 9 2 9 2" xfId="14641"/>
    <cellStyle name="Note 8 9 3" xfId="14642"/>
    <cellStyle name="Note 8 9 3 10" xfId="14643"/>
    <cellStyle name="Note 8 9 3 10 2" xfId="14644"/>
    <cellStyle name="Note 8 9 3 11" xfId="14645"/>
    <cellStyle name="Note 8 9 3 11 2" xfId="14646"/>
    <cellStyle name="Note 8 9 3 12" xfId="14647"/>
    <cellStyle name="Note 8 9 3 12 2" xfId="14648"/>
    <cellStyle name="Note 8 9 3 13" xfId="14649"/>
    <cellStyle name="Note 8 9 3 13 2" xfId="14650"/>
    <cellStyle name="Note 8 9 3 14" xfId="14651"/>
    <cellStyle name="Note 8 9 3 14 2" xfId="14652"/>
    <cellStyle name="Note 8 9 3 15" xfId="14653"/>
    <cellStyle name="Note 8 9 3 15 2" xfId="14654"/>
    <cellStyle name="Note 8 9 3 16" xfId="14655"/>
    <cellStyle name="Note 8 9 3 2" xfId="14656"/>
    <cellStyle name="Note 8 9 3 2 2" xfId="14657"/>
    <cellStyle name="Note 8 9 3 3" xfId="14658"/>
    <cellStyle name="Note 8 9 3 3 2" xfId="14659"/>
    <cellStyle name="Note 8 9 3 4" xfId="14660"/>
    <cellStyle name="Note 8 9 3 4 2" xfId="14661"/>
    <cellStyle name="Note 8 9 3 5" xfId="14662"/>
    <cellStyle name="Note 8 9 3 5 2" xfId="14663"/>
    <cellStyle name="Note 8 9 3 6" xfId="14664"/>
    <cellStyle name="Note 8 9 3 6 2" xfId="14665"/>
    <cellStyle name="Note 8 9 3 7" xfId="14666"/>
    <cellStyle name="Note 8 9 3 7 2" xfId="14667"/>
    <cellStyle name="Note 8 9 3 8" xfId="14668"/>
    <cellStyle name="Note 8 9 3 8 2" xfId="14669"/>
    <cellStyle name="Note 8 9 3 9" xfId="14670"/>
    <cellStyle name="Note 8 9 3 9 2" xfId="14671"/>
    <cellStyle name="Note 8 9 4" xfId="14672"/>
    <cellStyle name="Note 8 9 4 10" xfId="14673"/>
    <cellStyle name="Note 8 9 4 10 2" xfId="14674"/>
    <cellStyle name="Note 8 9 4 11" xfId="14675"/>
    <cellStyle name="Note 8 9 4 11 2" xfId="14676"/>
    <cellStyle name="Note 8 9 4 12" xfId="14677"/>
    <cellStyle name="Note 8 9 4 12 2" xfId="14678"/>
    <cellStyle name="Note 8 9 4 13" xfId="14679"/>
    <cellStyle name="Note 8 9 4 13 2" xfId="14680"/>
    <cellStyle name="Note 8 9 4 14" xfId="14681"/>
    <cellStyle name="Note 8 9 4 14 2" xfId="14682"/>
    <cellStyle name="Note 8 9 4 15" xfId="14683"/>
    <cellStyle name="Note 8 9 4 15 2" xfId="14684"/>
    <cellStyle name="Note 8 9 4 16" xfId="14685"/>
    <cellStyle name="Note 8 9 4 2" xfId="14686"/>
    <cellStyle name="Note 8 9 4 2 2" xfId="14687"/>
    <cellStyle name="Note 8 9 4 3" xfId="14688"/>
    <cellStyle name="Note 8 9 4 3 2" xfId="14689"/>
    <cellStyle name="Note 8 9 4 4" xfId="14690"/>
    <cellStyle name="Note 8 9 4 4 2" xfId="14691"/>
    <cellStyle name="Note 8 9 4 5" xfId="14692"/>
    <cellStyle name="Note 8 9 4 5 2" xfId="14693"/>
    <cellStyle name="Note 8 9 4 6" xfId="14694"/>
    <cellStyle name="Note 8 9 4 6 2" xfId="14695"/>
    <cellStyle name="Note 8 9 4 7" xfId="14696"/>
    <cellStyle name="Note 8 9 4 7 2" xfId="14697"/>
    <cellStyle name="Note 8 9 4 8" xfId="14698"/>
    <cellStyle name="Note 8 9 4 8 2" xfId="14699"/>
    <cellStyle name="Note 8 9 4 9" xfId="14700"/>
    <cellStyle name="Note 8 9 4 9 2" xfId="14701"/>
    <cellStyle name="Note 8 9 5" xfId="14702"/>
    <cellStyle name="Note 8 9 5 10" xfId="14703"/>
    <cellStyle name="Note 8 9 5 10 2" xfId="14704"/>
    <cellStyle name="Note 8 9 5 11" xfId="14705"/>
    <cellStyle name="Note 8 9 5 11 2" xfId="14706"/>
    <cellStyle name="Note 8 9 5 12" xfId="14707"/>
    <cellStyle name="Note 8 9 5 12 2" xfId="14708"/>
    <cellStyle name="Note 8 9 5 13" xfId="14709"/>
    <cellStyle name="Note 8 9 5 13 2" xfId="14710"/>
    <cellStyle name="Note 8 9 5 14" xfId="14711"/>
    <cellStyle name="Note 8 9 5 2" xfId="14712"/>
    <cellStyle name="Note 8 9 5 2 2" xfId="14713"/>
    <cellStyle name="Note 8 9 5 3" xfId="14714"/>
    <cellStyle name="Note 8 9 5 3 2" xfId="14715"/>
    <cellStyle name="Note 8 9 5 4" xfId="14716"/>
    <cellStyle name="Note 8 9 5 4 2" xfId="14717"/>
    <cellStyle name="Note 8 9 5 5" xfId="14718"/>
    <cellStyle name="Note 8 9 5 5 2" xfId="14719"/>
    <cellStyle name="Note 8 9 5 6" xfId="14720"/>
    <cellStyle name="Note 8 9 5 6 2" xfId="14721"/>
    <cellStyle name="Note 8 9 5 7" xfId="14722"/>
    <cellStyle name="Note 8 9 5 7 2" xfId="14723"/>
    <cellStyle name="Note 8 9 5 8" xfId="14724"/>
    <cellStyle name="Note 8 9 5 8 2" xfId="14725"/>
    <cellStyle name="Note 8 9 5 9" xfId="14726"/>
    <cellStyle name="Note 8 9 5 9 2" xfId="14727"/>
    <cellStyle name="Note 8 9 6" xfId="14728"/>
    <cellStyle name="Note 8 9 6 2" xfId="14729"/>
    <cellStyle name="Note 8 9 7" xfId="14730"/>
    <cellStyle name="Note 8 9 7 2" xfId="14731"/>
    <cellStyle name="Note 8 9 8" xfId="14732"/>
    <cellStyle name="Note 8 9 8 2" xfId="14733"/>
    <cellStyle name="Note 8 9 9" xfId="14734"/>
    <cellStyle name="Note 8 9 9 2" xfId="14735"/>
    <cellStyle name="Note 9" xfId="14736"/>
    <cellStyle name="Note 9 10" xfId="14737"/>
    <cellStyle name="Note 9 10 10" xfId="14738"/>
    <cellStyle name="Note 9 10 10 2" xfId="14739"/>
    <cellStyle name="Note 9 10 11" xfId="14740"/>
    <cellStyle name="Note 9 10 11 2" xfId="14741"/>
    <cellStyle name="Note 9 10 12" xfId="14742"/>
    <cellStyle name="Note 9 10 12 2" xfId="14743"/>
    <cellStyle name="Note 9 10 13" xfId="14744"/>
    <cellStyle name="Note 9 10 13 2" xfId="14745"/>
    <cellStyle name="Note 9 10 14" xfId="14746"/>
    <cellStyle name="Note 9 10 14 2" xfId="14747"/>
    <cellStyle name="Note 9 10 15" xfId="14748"/>
    <cellStyle name="Note 9 10 15 2" xfId="14749"/>
    <cellStyle name="Note 9 10 16" xfId="14750"/>
    <cellStyle name="Note 9 10 16 2" xfId="14751"/>
    <cellStyle name="Note 9 10 17" xfId="14752"/>
    <cellStyle name="Note 9 10 17 2" xfId="14753"/>
    <cellStyle name="Note 9 10 18" xfId="14754"/>
    <cellStyle name="Note 9 10 2" xfId="14755"/>
    <cellStyle name="Note 9 10 2 2" xfId="14756"/>
    <cellStyle name="Note 9 10 3" xfId="14757"/>
    <cellStyle name="Note 9 10 3 2" xfId="14758"/>
    <cellStyle name="Note 9 10 4" xfId="14759"/>
    <cellStyle name="Note 9 10 4 2" xfId="14760"/>
    <cellStyle name="Note 9 10 5" xfId="14761"/>
    <cellStyle name="Note 9 10 5 2" xfId="14762"/>
    <cellStyle name="Note 9 10 6" xfId="14763"/>
    <cellStyle name="Note 9 10 6 2" xfId="14764"/>
    <cellStyle name="Note 9 10 7" xfId="14765"/>
    <cellStyle name="Note 9 10 7 2" xfId="14766"/>
    <cellStyle name="Note 9 10 8" xfId="14767"/>
    <cellStyle name="Note 9 10 8 2" xfId="14768"/>
    <cellStyle name="Note 9 10 9" xfId="14769"/>
    <cellStyle name="Note 9 10 9 2" xfId="14770"/>
    <cellStyle name="Note 9 11" xfId="14771"/>
    <cellStyle name="Note 9 11 10" xfId="14772"/>
    <cellStyle name="Note 9 11 10 2" xfId="14773"/>
    <cellStyle name="Note 9 11 11" xfId="14774"/>
    <cellStyle name="Note 9 11 11 2" xfId="14775"/>
    <cellStyle name="Note 9 11 12" xfId="14776"/>
    <cellStyle name="Note 9 11 12 2" xfId="14777"/>
    <cellStyle name="Note 9 11 13" xfId="14778"/>
    <cellStyle name="Note 9 11 13 2" xfId="14779"/>
    <cellStyle name="Note 9 11 14" xfId="14780"/>
    <cellStyle name="Note 9 11 14 2" xfId="14781"/>
    <cellStyle name="Note 9 11 15" xfId="14782"/>
    <cellStyle name="Note 9 11 15 2" xfId="14783"/>
    <cellStyle name="Note 9 11 16" xfId="14784"/>
    <cellStyle name="Note 9 11 16 2" xfId="14785"/>
    <cellStyle name="Note 9 11 17" xfId="14786"/>
    <cellStyle name="Note 9 11 17 2" xfId="14787"/>
    <cellStyle name="Note 9 11 18" xfId="14788"/>
    <cellStyle name="Note 9 11 2" xfId="14789"/>
    <cellStyle name="Note 9 11 2 2" xfId="14790"/>
    <cellStyle name="Note 9 11 3" xfId="14791"/>
    <cellStyle name="Note 9 11 3 2" xfId="14792"/>
    <cellStyle name="Note 9 11 4" xfId="14793"/>
    <cellStyle name="Note 9 11 4 2" xfId="14794"/>
    <cellStyle name="Note 9 11 5" xfId="14795"/>
    <cellStyle name="Note 9 11 5 2" xfId="14796"/>
    <cellStyle name="Note 9 11 6" xfId="14797"/>
    <cellStyle name="Note 9 11 6 2" xfId="14798"/>
    <cellStyle name="Note 9 11 7" xfId="14799"/>
    <cellStyle name="Note 9 11 7 2" xfId="14800"/>
    <cellStyle name="Note 9 11 8" xfId="14801"/>
    <cellStyle name="Note 9 11 8 2" xfId="14802"/>
    <cellStyle name="Note 9 11 9" xfId="14803"/>
    <cellStyle name="Note 9 11 9 2" xfId="14804"/>
    <cellStyle name="Note 9 12" xfId="14805"/>
    <cellStyle name="Note 9 12 10" xfId="14806"/>
    <cellStyle name="Note 9 12 10 2" xfId="14807"/>
    <cellStyle name="Note 9 12 11" xfId="14808"/>
    <cellStyle name="Note 9 12 11 2" xfId="14809"/>
    <cellStyle name="Note 9 12 12" xfId="14810"/>
    <cellStyle name="Note 9 12 12 2" xfId="14811"/>
    <cellStyle name="Note 9 12 13" xfId="14812"/>
    <cellStyle name="Note 9 12 13 2" xfId="14813"/>
    <cellStyle name="Note 9 12 14" xfId="14814"/>
    <cellStyle name="Note 9 12 14 2" xfId="14815"/>
    <cellStyle name="Note 9 12 15" xfId="14816"/>
    <cellStyle name="Note 9 12 15 2" xfId="14817"/>
    <cellStyle name="Note 9 12 16" xfId="14818"/>
    <cellStyle name="Note 9 12 2" xfId="14819"/>
    <cellStyle name="Note 9 12 2 2" xfId="14820"/>
    <cellStyle name="Note 9 12 3" xfId="14821"/>
    <cellStyle name="Note 9 12 3 2" xfId="14822"/>
    <cellStyle name="Note 9 12 4" xfId="14823"/>
    <cellStyle name="Note 9 12 4 2" xfId="14824"/>
    <cellStyle name="Note 9 12 5" xfId="14825"/>
    <cellStyle name="Note 9 12 5 2" xfId="14826"/>
    <cellStyle name="Note 9 12 6" xfId="14827"/>
    <cellStyle name="Note 9 12 6 2" xfId="14828"/>
    <cellStyle name="Note 9 12 7" xfId="14829"/>
    <cellStyle name="Note 9 12 7 2" xfId="14830"/>
    <cellStyle name="Note 9 12 8" xfId="14831"/>
    <cellStyle name="Note 9 12 8 2" xfId="14832"/>
    <cellStyle name="Note 9 12 9" xfId="14833"/>
    <cellStyle name="Note 9 12 9 2" xfId="14834"/>
    <cellStyle name="Note 9 13" xfId="14835"/>
    <cellStyle name="Note 9 13 10" xfId="14836"/>
    <cellStyle name="Note 9 13 10 2" xfId="14837"/>
    <cellStyle name="Note 9 13 11" xfId="14838"/>
    <cellStyle name="Note 9 13 11 2" xfId="14839"/>
    <cellStyle name="Note 9 13 12" xfId="14840"/>
    <cellStyle name="Note 9 13 12 2" xfId="14841"/>
    <cellStyle name="Note 9 13 13" xfId="14842"/>
    <cellStyle name="Note 9 13 13 2" xfId="14843"/>
    <cellStyle name="Note 9 13 14" xfId="14844"/>
    <cellStyle name="Note 9 13 14 2" xfId="14845"/>
    <cellStyle name="Note 9 13 15" xfId="14846"/>
    <cellStyle name="Note 9 13 15 2" xfId="14847"/>
    <cellStyle name="Note 9 13 16" xfId="14848"/>
    <cellStyle name="Note 9 13 2" xfId="14849"/>
    <cellStyle name="Note 9 13 2 2" xfId="14850"/>
    <cellStyle name="Note 9 13 3" xfId="14851"/>
    <cellStyle name="Note 9 13 3 2" xfId="14852"/>
    <cellStyle name="Note 9 13 4" xfId="14853"/>
    <cellStyle name="Note 9 13 4 2" xfId="14854"/>
    <cellStyle name="Note 9 13 5" xfId="14855"/>
    <cellStyle name="Note 9 13 5 2" xfId="14856"/>
    <cellStyle name="Note 9 13 6" xfId="14857"/>
    <cellStyle name="Note 9 13 6 2" xfId="14858"/>
    <cellStyle name="Note 9 13 7" xfId="14859"/>
    <cellStyle name="Note 9 13 7 2" xfId="14860"/>
    <cellStyle name="Note 9 13 8" xfId="14861"/>
    <cellStyle name="Note 9 13 8 2" xfId="14862"/>
    <cellStyle name="Note 9 13 9" xfId="14863"/>
    <cellStyle name="Note 9 13 9 2" xfId="14864"/>
    <cellStyle name="Note 9 14" xfId="14865"/>
    <cellStyle name="Note 9 14 10" xfId="14866"/>
    <cellStyle name="Note 9 14 10 2" xfId="14867"/>
    <cellStyle name="Note 9 14 11" xfId="14868"/>
    <cellStyle name="Note 9 14 11 2" xfId="14869"/>
    <cellStyle name="Note 9 14 12" xfId="14870"/>
    <cellStyle name="Note 9 14 12 2" xfId="14871"/>
    <cellStyle name="Note 9 14 13" xfId="14872"/>
    <cellStyle name="Note 9 14 13 2" xfId="14873"/>
    <cellStyle name="Note 9 14 14" xfId="14874"/>
    <cellStyle name="Note 9 14 14 2" xfId="14875"/>
    <cellStyle name="Note 9 14 15" xfId="14876"/>
    <cellStyle name="Note 9 14 2" xfId="14877"/>
    <cellStyle name="Note 9 14 2 2" xfId="14878"/>
    <cellStyle name="Note 9 14 3" xfId="14879"/>
    <cellStyle name="Note 9 14 3 2" xfId="14880"/>
    <cellStyle name="Note 9 14 4" xfId="14881"/>
    <cellStyle name="Note 9 14 4 2" xfId="14882"/>
    <cellStyle name="Note 9 14 5" xfId="14883"/>
    <cellStyle name="Note 9 14 5 2" xfId="14884"/>
    <cellStyle name="Note 9 14 6" xfId="14885"/>
    <cellStyle name="Note 9 14 6 2" xfId="14886"/>
    <cellStyle name="Note 9 14 7" xfId="14887"/>
    <cellStyle name="Note 9 14 7 2" xfId="14888"/>
    <cellStyle name="Note 9 14 8" xfId="14889"/>
    <cellStyle name="Note 9 14 8 2" xfId="14890"/>
    <cellStyle name="Note 9 14 9" xfId="14891"/>
    <cellStyle name="Note 9 14 9 2" xfId="14892"/>
    <cellStyle name="Note 9 15" xfId="14893"/>
    <cellStyle name="Note 9 15 2" xfId="14894"/>
    <cellStyle name="Note 9 16" xfId="14895"/>
    <cellStyle name="Note 9 16 2" xfId="14896"/>
    <cellStyle name="Note 9 17" xfId="14897"/>
    <cellStyle name="Note 9 17 2" xfId="14898"/>
    <cellStyle name="Note 9 18" xfId="14899"/>
    <cellStyle name="Note 9 18 2" xfId="14900"/>
    <cellStyle name="Note 9 19" xfId="14901"/>
    <cellStyle name="Note 9 19 2" xfId="14902"/>
    <cellStyle name="Note 9 2" xfId="14903"/>
    <cellStyle name="Note 9 2 10" xfId="14904"/>
    <cellStyle name="Note 9 2 10 10" xfId="14905"/>
    <cellStyle name="Note 9 2 10 10 2" xfId="14906"/>
    <cellStyle name="Note 9 2 10 11" xfId="14907"/>
    <cellStyle name="Note 9 2 10 11 2" xfId="14908"/>
    <cellStyle name="Note 9 2 10 12" xfId="14909"/>
    <cellStyle name="Note 9 2 10 12 2" xfId="14910"/>
    <cellStyle name="Note 9 2 10 13" xfId="14911"/>
    <cellStyle name="Note 9 2 10 13 2" xfId="14912"/>
    <cellStyle name="Note 9 2 10 14" xfId="14913"/>
    <cellStyle name="Note 9 2 10 14 2" xfId="14914"/>
    <cellStyle name="Note 9 2 10 15" xfId="14915"/>
    <cellStyle name="Note 9 2 10 15 2" xfId="14916"/>
    <cellStyle name="Note 9 2 10 16" xfId="14917"/>
    <cellStyle name="Note 9 2 10 16 2" xfId="14918"/>
    <cellStyle name="Note 9 2 10 17" xfId="14919"/>
    <cellStyle name="Note 9 2 10 17 2" xfId="14920"/>
    <cellStyle name="Note 9 2 10 18" xfId="14921"/>
    <cellStyle name="Note 9 2 10 2" xfId="14922"/>
    <cellStyle name="Note 9 2 10 2 2" xfId="14923"/>
    <cellStyle name="Note 9 2 10 3" xfId="14924"/>
    <cellStyle name="Note 9 2 10 3 2" xfId="14925"/>
    <cellStyle name="Note 9 2 10 4" xfId="14926"/>
    <cellStyle name="Note 9 2 10 4 2" xfId="14927"/>
    <cellStyle name="Note 9 2 10 5" xfId="14928"/>
    <cellStyle name="Note 9 2 10 5 2" xfId="14929"/>
    <cellStyle name="Note 9 2 10 6" xfId="14930"/>
    <cellStyle name="Note 9 2 10 6 2" xfId="14931"/>
    <cellStyle name="Note 9 2 10 7" xfId="14932"/>
    <cellStyle name="Note 9 2 10 7 2" xfId="14933"/>
    <cellStyle name="Note 9 2 10 8" xfId="14934"/>
    <cellStyle name="Note 9 2 10 8 2" xfId="14935"/>
    <cellStyle name="Note 9 2 10 9" xfId="14936"/>
    <cellStyle name="Note 9 2 10 9 2" xfId="14937"/>
    <cellStyle name="Note 9 2 11" xfId="14938"/>
    <cellStyle name="Note 9 2 11 10" xfId="14939"/>
    <cellStyle name="Note 9 2 11 10 2" xfId="14940"/>
    <cellStyle name="Note 9 2 11 11" xfId="14941"/>
    <cellStyle name="Note 9 2 11 11 2" xfId="14942"/>
    <cellStyle name="Note 9 2 11 12" xfId="14943"/>
    <cellStyle name="Note 9 2 11 12 2" xfId="14944"/>
    <cellStyle name="Note 9 2 11 13" xfId="14945"/>
    <cellStyle name="Note 9 2 11 13 2" xfId="14946"/>
    <cellStyle name="Note 9 2 11 14" xfId="14947"/>
    <cellStyle name="Note 9 2 11 14 2" xfId="14948"/>
    <cellStyle name="Note 9 2 11 15" xfId="14949"/>
    <cellStyle name="Note 9 2 11 15 2" xfId="14950"/>
    <cellStyle name="Note 9 2 11 16" xfId="14951"/>
    <cellStyle name="Note 9 2 11 2" xfId="14952"/>
    <cellStyle name="Note 9 2 11 2 2" xfId="14953"/>
    <cellStyle name="Note 9 2 11 3" xfId="14954"/>
    <cellStyle name="Note 9 2 11 3 2" xfId="14955"/>
    <cellStyle name="Note 9 2 11 4" xfId="14956"/>
    <cellStyle name="Note 9 2 11 4 2" xfId="14957"/>
    <cellStyle name="Note 9 2 11 5" xfId="14958"/>
    <cellStyle name="Note 9 2 11 5 2" xfId="14959"/>
    <cellStyle name="Note 9 2 11 6" xfId="14960"/>
    <cellStyle name="Note 9 2 11 6 2" xfId="14961"/>
    <cellStyle name="Note 9 2 11 7" xfId="14962"/>
    <cellStyle name="Note 9 2 11 7 2" xfId="14963"/>
    <cellStyle name="Note 9 2 11 8" xfId="14964"/>
    <cellStyle name="Note 9 2 11 8 2" xfId="14965"/>
    <cellStyle name="Note 9 2 11 9" xfId="14966"/>
    <cellStyle name="Note 9 2 11 9 2" xfId="14967"/>
    <cellStyle name="Note 9 2 12" xfId="14968"/>
    <cellStyle name="Note 9 2 12 10" xfId="14969"/>
    <cellStyle name="Note 9 2 12 10 2" xfId="14970"/>
    <cellStyle name="Note 9 2 12 11" xfId="14971"/>
    <cellStyle name="Note 9 2 12 11 2" xfId="14972"/>
    <cellStyle name="Note 9 2 12 12" xfId="14973"/>
    <cellStyle name="Note 9 2 12 12 2" xfId="14974"/>
    <cellStyle name="Note 9 2 12 13" xfId="14975"/>
    <cellStyle name="Note 9 2 12 13 2" xfId="14976"/>
    <cellStyle name="Note 9 2 12 14" xfId="14977"/>
    <cellStyle name="Note 9 2 12 14 2" xfId="14978"/>
    <cellStyle name="Note 9 2 12 15" xfId="14979"/>
    <cellStyle name="Note 9 2 12 15 2" xfId="14980"/>
    <cellStyle name="Note 9 2 12 16" xfId="14981"/>
    <cellStyle name="Note 9 2 12 2" xfId="14982"/>
    <cellStyle name="Note 9 2 12 2 2" xfId="14983"/>
    <cellStyle name="Note 9 2 12 3" xfId="14984"/>
    <cellStyle name="Note 9 2 12 3 2" xfId="14985"/>
    <cellStyle name="Note 9 2 12 4" xfId="14986"/>
    <cellStyle name="Note 9 2 12 4 2" xfId="14987"/>
    <cellStyle name="Note 9 2 12 5" xfId="14988"/>
    <cellStyle name="Note 9 2 12 5 2" xfId="14989"/>
    <cellStyle name="Note 9 2 12 6" xfId="14990"/>
    <cellStyle name="Note 9 2 12 6 2" xfId="14991"/>
    <cellStyle name="Note 9 2 12 7" xfId="14992"/>
    <cellStyle name="Note 9 2 12 7 2" xfId="14993"/>
    <cellStyle name="Note 9 2 12 8" xfId="14994"/>
    <cellStyle name="Note 9 2 12 8 2" xfId="14995"/>
    <cellStyle name="Note 9 2 12 9" xfId="14996"/>
    <cellStyle name="Note 9 2 12 9 2" xfId="14997"/>
    <cellStyle name="Note 9 2 13" xfId="14998"/>
    <cellStyle name="Note 9 2 13 10" xfId="14999"/>
    <cellStyle name="Note 9 2 13 10 2" xfId="15000"/>
    <cellStyle name="Note 9 2 13 11" xfId="15001"/>
    <cellStyle name="Note 9 2 13 11 2" xfId="15002"/>
    <cellStyle name="Note 9 2 13 12" xfId="15003"/>
    <cellStyle name="Note 9 2 13 12 2" xfId="15004"/>
    <cellStyle name="Note 9 2 13 13" xfId="15005"/>
    <cellStyle name="Note 9 2 13 13 2" xfId="15006"/>
    <cellStyle name="Note 9 2 13 14" xfId="15007"/>
    <cellStyle name="Note 9 2 13 14 2" xfId="15008"/>
    <cellStyle name="Note 9 2 13 15" xfId="15009"/>
    <cellStyle name="Note 9 2 13 2" xfId="15010"/>
    <cellStyle name="Note 9 2 13 2 2" xfId="15011"/>
    <cellStyle name="Note 9 2 13 3" xfId="15012"/>
    <cellStyle name="Note 9 2 13 3 2" xfId="15013"/>
    <cellStyle name="Note 9 2 13 4" xfId="15014"/>
    <cellStyle name="Note 9 2 13 4 2" xfId="15015"/>
    <cellStyle name="Note 9 2 13 5" xfId="15016"/>
    <cellStyle name="Note 9 2 13 5 2" xfId="15017"/>
    <cellStyle name="Note 9 2 13 6" xfId="15018"/>
    <cellStyle name="Note 9 2 13 6 2" xfId="15019"/>
    <cellStyle name="Note 9 2 13 7" xfId="15020"/>
    <cellStyle name="Note 9 2 13 7 2" xfId="15021"/>
    <cellStyle name="Note 9 2 13 8" xfId="15022"/>
    <cellStyle name="Note 9 2 13 8 2" xfId="15023"/>
    <cellStyle name="Note 9 2 13 9" xfId="15024"/>
    <cellStyle name="Note 9 2 13 9 2" xfId="15025"/>
    <cellStyle name="Note 9 2 14" xfId="15026"/>
    <cellStyle name="Note 9 2 14 2" xfId="15027"/>
    <cellStyle name="Note 9 2 15" xfId="15028"/>
    <cellStyle name="Note 9 2 15 2" xfId="15029"/>
    <cellStyle name="Note 9 2 16" xfId="15030"/>
    <cellStyle name="Note 9 2 16 2" xfId="15031"/>
    <cellStyle name="Note 9 2 17" xfId="15032"/>
    <cellStyle name="Note 9 2 17 2" xfId="15033"/>
    <cellStyle name="Note 9 2 18" xfId="15034"/>
    <cellStyle name="Note 9 2 18 2" xfId="15035"/>
    <cellStyle name="Note 9 2 19" xfId="15036"/>
    <cellStyle name="Note 9 2 19 2" xfId="15037"/>
    <cellStyle name="Note 9 2 2" xfId="15038"/>
    <cellStyle name="Note 9 2 2 10" xfId="15039"/>
    <cellStyle name="Note 9 2 2 10 2" xfId="15040"/>
    <cellStyle name="Note 9 2 2 11" xfId="15041"/>
    <cellStyle name="Note 9 2 2 11 2" xfId="15042"/>
    <cellStyle name="Note 9 2 2 12" xfId="15043"/>
    <cellStyle name="Note 9 2 2 12 2" xfId="15044"/>
    <cellStyle name="Note 9 2 2 13" xfId="15045"/>
    <cellStyle name="Note 9 2 2 13 2" xfId="15046"/>
    <cellStyle name="Note 9 2 2 14" xfId="15047"/>
    <cellStyle name="Note 9 2 2 14 2" xfId="15048"/>
    <cellStyle name="Note 9 2 2 15" xfId="15049"/>
    <cellStyle name="Note 9 2 2 15 2" xfId="15050"/>
    <cellStyle name="Note 9 2 2 16" xfId="15051"/>
    <cellStyle name="Note 9 2 2 16 2" xfId="15052"/>
    <cellStyle name="Note 9 2 2 17" xfId="15053"/>
    <cellStyle name="Note 9 2 2 17 2" xfId="15054"/>
    <cellStyle name="Note 9 2 2 18" xfId="15055"/>
    <cellStyle name="Note 9 2 2 18 2" xfId="15056"/>
    <cellStyle name="Note 9 2 2 19" xfId="15057"/>
    <cellStyle name="Note 9 2 2 19 2" xfId="15058"/>
    <cellStyle name="Note 9 2 2 2" xfId="15059"/>
    <cellStyle name="Note 9 2 2 2 10" xfId="15060"/>
    <cellStyle name="Note 9 2 2 2 10 2" xfId="15061"/>
    <cellStyle name="Note 9 2 2 2 11" xfId="15062"/>
    <cellStyle name="Note 9 2 2 2 11 2" xfId="15063"/>
    <cellStyle name="Note 9 2 2 2 12" xfId="15064"/>
    <cellStyle name="Note 9 2 2 2 12 2" xfId="15065"/>
    <cellStyle name="Note 9 2 2 2 13" xfId="15066"/>
    <cellStyle name="Note 9 2 2 2 13 2" xfId="15067"/>
    <cellStyle name="Note 9 2 2 2 14" xfId="15068"/>
    <cellStyle name="Note 9 2 2 2 14 2" xfId="15069"/>
    <cellStyle name="Note 9 2 2 2 15" xfId="15070"/>
    <cellStyle name="Note 9 2 2 2 15 2" xfId="15071"/>
    <cellStyle name="Note 9 2 2 2 16" xfId="15072"/>
    <cellStyle name="Note 9 2 2 2 16 2" xfId="15073"/>
    <cellStyle name="Note 9 2 2 2 17" xfId="15074"/>
    <cellStyle name="Note 9 2 2 2 17 2" xfId="15075"/>
    <cellStyle name="Note 9 2 2 2 18" xfId="15076"/>
    <cellStyle name="Note 9 2 2 2 18 2" xfId="15077"/>
    <cellStyle name="Note 9 2 2 2 19" xfId="15078"/>
    <cellStyle name="Note 9 2 2 2 2" xfId="15079"/>
    <cellStyle name="Note 9 2 2 2 2 2" xfId="15080"/>
    <cellStyle name="Note 9 2 2 2 3" xfId="15081"/>
    <cellStyle name="Note 9 2 2 2 3 2" xfId="15082"/>
    <cellStyle name="Note 9 2 2 2 4" xfId="15083"/>
    <cellStyle name="Note 9 2 2 2 4 2" xfId="15084"/>
    <cellStyle name="Note 9 2 2 2 5" xfId="15085"/>
    <cellStyle name="Note 9 2 2 2 5 2" xfId="15086"/>
    <cellStyle name="Note 9 2 2 2 6" xfId="15087"/>
    <cellStyle name="Note 9 2 2 2 6 2" xfId="15088"/>
    <cellStyle name="Note 9 2 2 2 7" xfId="15089"/>
    <cellStyle name="Note 9 2 2 2 7 2" xfId="15090"/>
    <cellStyle name="Note 9 2 2 2 8" xfId="15091"/>
    <cellStyle name="Note 9 2 2 2 8 2" xfId="15092"/>
    <cellStyle name="Note 9 2 2 2 9" xfId="15093"/>
    <cellStyle name="Note 9 2 2 2 9 2" xfId="15094"/>
    <cellStyle name="Note 9 2 2 20" xfId="15095"/>
    <cellStyle name="Note 9 2 2 3" xfId="15096"/>
    <cellStyle name="Note 9 2 2 3 10" xfId="15097"/>
    <cellStyle name="Note 9 2 2 3 10 2" xfId="15098"/>
    <cellStyle name="Note 9 2 2 3 11" xfId="15099"/>
    <cellStyle name="Note 9 2 2 3 11 2" xfId="15100"/>
    <cellStyle name="Note 9 2 2 3 12" xfId="15101"/>
    <cellStyle name="Note 9 2 2 3 12 2" xfId="15102"/>
    <cellStyle name="Note 9 2 2 3 13" xfId="15103"/>
    <cellStyle name="Note 9 2 2 3 13 2" xfId="15104"/>
    <cellStyle name="Note 9 2 2 3 14" xfId="15105"/>
    <cellStyle name="Note 9 2 2 3 14 2" xfId="15106"/>
    <cellStyle name="Note 9 2 2 3 15" xfId="15107"/>
    <cellStyle name="Note 9 2 2 3 15 2" xfId="15108"/>
    <cellStyle name="Note 9 2 2 3 16" xfId="15109"/>
    <cellStyle name="Note 9 2 2 3 16 2" xfId="15110"/>
    <cellStyle name="Note 9 2 2 3 17" xfId="15111"/>
    <cellStyle name="Note 9 2 2 3 17 2" xfId="15112"/>
    <cellStyle name="Note 9 2 2 3 18" xfId="15113"/>
    <cellStyle name="Note 9 2 2 3 18 2" xfId="15114"/>
    <cellStyle name="Note 9 2 2 3 19" xfId="15115"/>
    <cellStyle name="Note 9 2 2 3 2" xfId="15116"/>
    <cellStyle name="Note 9 2 2 3 2 2" xfId="15117"/>
    <cellStyle name="Note 9 2 2 3 3" xfId="15118"/>
    <cellStyle name="Note 9 2 2 3 3 2" xfId="15119"/>
    <cellStyle name="Note 9 2 2 3 4" xfId="15120"/>
    <cellStyle name="Note 9 2 2 3 4 2" xfId="15121"/>
    <cellStyle name="Note 9 2 2 3 5" xfId="15122"/>
    <cellStyle name="Note 9 2 2 3 5 2" xfId="15123"/>
    <cellStyle name="Note 9 2 2 3 6" xfId="15124"/>
    <cellStyle name="Note 9 2 2 3 6 2" xfId="15125"/>
    <cellStyle name="Note 9 2 2 3 7" xfId="15126"/>
    <cellStyle name="Note 9 2 2 3 7 2" xfId="15127"/>
    <cellStyle name="Note 9 2 2 3 8" xfId="15128"/>
    <cellStyle name="Note 9 2 2 3 8 2" xfId="15129"/>
    <cellStyle name="Note 9 2 2 3 9" xfId="15130"/>
    <cellStyle name="Note 9 2 2 3 9 2" xfId="15131"/>
    <cellStyle name="Note 9 2 2 4" xfId="15132"/>
    <cellStyle name="Note 9 2 2 4 10" xfId="15133"/>
    <cellStyle name="Note 9 2 2 4 10 2" xfId="15134"/>
    <cellStyle name="Note 9 2 2 4 11" xfId="15135"/>
    <cellStyle name="Note 9 2 2 4 11 2" xfId="15136"/>
    <cellStyle name="Note 9 2 2 4 12" xfId="15137"/>
    <cellStyle name="Note 9 2 2 4 12 2" xfId="15138"/>
    <cellStyle name="Note 9 2 2 4 13" xfId="15139"/>
    <cellStyle name="Note 9 2 2 4 13 2" xfId="15140"/>
    <cellStyle name="Note 9 2 2 4 14" xfId="15141"/>
    <cellStyle name="Note 9 2 2 4 14 2" xfId="15142"/>
    <cellStyle name="Note 9 2 2 4 15" xfId="15143"/>
    <cellStyle name="Note 9 2 2 4 15 2" xfId="15144"/>
    <cellStyle name="Note 9 2 2 4 16" xfId="15145"/>
    <cellStyle name="Note 9 2 2 4 2" xfId="15146"/>
    <cellStyle name="Note 9 2 2 4 2 2" xfId="15147"/>
    <cellStyle name="Note 9 2 2 4 3" xfId="15148"/>
    <cellStyle name="Note 9 2 2 4 3 2" xfId="15149"/>
    <cellStyle name="Note 9 2 2 4 4" xfId="15150"/>
    <cellStyle name="Note 9 2 2 4 4 2" xfId="15151"/>
    <cellStyle name="Note 9 2 2 4 5" xfId="15152"/>
    <cellStyle name="Note 9 2 2 4 5 2" xfId="15153"/>
    <cellStyle name="Note 9 2 2 4 6" xfId="15154"/>
    <cellStyle name="Note 9 2 2 4 6 2" xfId="15155"/>
    <cellStyle name="Note 9 2 2 4 7" xfId="15156"/>
    <cellStyle name="Note 9 2 2 4 7 2" xfId="15157"/>
    <cellStyle name="Note 9 2 2 4 8" xfId="15158"/>
    <cellStyle name="Note 9 2 2 4 8 2" xfId="15159"/>
    <cellStyle name="Note 9 2 2 4 9" xfId="15160"/>
    <cellStyle name="Note 9 2 2 4 9 2" xfId="15161"/>
    <cellStyle name="Note 9 2 2 5" xfId="15162"/>
    <cellStyle name="Note 9 2 2 5 10" xfId="15163"/>
    <cellStyle name="Note 9 2 2 5 10 2" xfId="15164"/>
    <cellStyle name="Note 9 2 2 5 11" xfId="15165"/>
    <cellStyle name="Note 9 2 2 5 11 2" xfId="15166"/>
    <cellStyle name="Note 9 2 2 5 12" xfId="15167"/>
    <cellStyle name="Note 9 2 2 5 12 2" xfId="15168"/>
    <cellStyle name="Note 9 2 2 5 13" xfId="15169"/>
    <cellStyle name="Note 9 2 2 5 13 2" xfId="15170"/>
    <cellStyle name="Note 9 2 2 5 14" xfId="15171"/>
    <cellStyle name="Note 9 2 2 5 14 2" xfId="15172"/>
    <cellStyle name="Note 9 2 2 5 15" xfId="15173"/>
    <cellStyle name="Note 9 2 2 5 15 2" xfId="15174"/>
    <cellStyle name="Note 9 2 2 5 16" xfId="15175"/>
    <cellStyle name="Note 9 2 2 5 2" xfId="15176"/>
    <cellStyle name="Note 9 2 2 5 2 2" xfId="15177"/>
    <cellStyle name="Note 9 2 2 5 3" xfId="15178"/>
    <cellStyle name="Note 9 2 2 5 3 2" xfId="15179"/>
    <cellStyle name="Note 9 2 2 5 4" xfId="15180"/>
    <cellStyle name="Note 9 2 2 5 4 2" xfId="15181"/>
    <cellStyle name="Note 9 2 2 5 5" xfId="15182"/>
    <cellStyle name="Note 9 2 2 5 5 2" xfId="15183"/>
    <cellStyle name="Note 9 2 2 5 6" xfId="15184"/>
    <cellStyle name="Note 9 2 2 5 6 2" xfId="15185"/>
    <cellStyle name="Note 9 2 2 5 7" xfId="15186"/>
    <cellStyle name="Note 9 2 2 5 7 2" xfId="15187"/>
    <cellStyle name="Note 9 2 2 5 8" xfId="15188"/>
    <cellStyle name="Note 9 2 2 5 8 2" xfId="15189"/>
    <cellStyle name="Note 9 2 2 5 9" xfId="15190"/>
    <cellStyle name="Note 9 2 2 5 9 2" xfId="15191"/>
    <cellStyle name="Note 9 2 2 6" xfId="15192"/>
    <cellStyle name="Note 9 2 2 6 10" xfId="15193"/>
    <cellStyle name="Note 9 2 2 6 10 2" xfId="15194"/>
    <cellStyle name="Note 9 2 2 6 11" xfId="15195"/>
    <cellStyle name="Note 9 2 2 6 11 2" xfId="15196"/>
    <cellStyle name="Note 9 2 2 6 12" xfId="15197"/>
    <cellStyle name="Note 9 2 2 6 12 2" xfId="15198"/>
    <cellStyle name="Note 9 2 2 6 13" xfId="15199"/>
    <cellStyle name="Note 9 2 2 6 13 2" xfId="15200"/>
    <cellStyle name="Note 9 2 2 6 14" xfId="15201"/>
    <cellStyle name="Note 9 2 2 6 14 2" xfId="15202"/>
    <cellStyle name="Note 9 2 2 6 15" xfId="15203"/>
    <cellStyle name="Note 9 2 2 6 2" xfId="15204"/>
    <cellStyle name="Note 9 2 2 6 2 2" xfId="15205"/>
    <cellStyle name="Note 9 2 2 6 3" xfId="15206"/>
    <cellStyle name="Note 9 2 2 6 3 2" xfId="15207"/>
    <cellStyle name="Note 9 2 2 6 4" xfId="15208"/>
    <cellStyle name="Note 9 2 2 6 4 2" xfId="15209"/>
    <cellStyle name="Note 9 2 2 6 5" xfId="15210"/>
    <cellStyle name="Note 9 2 2 6 5 2" xfId="15211"/>
    <cellStyle name="Note 9 2 2 6 6" xfId="15212"/>
    <cellStyle name="Note 9 2 2 6 6 2" xfId="15213"/>
    <cellStyle name="Note 9 2 2 6 7" xfId="15214"/>
    <cellStyle name="Note 9 2 2 6 7 2" xfId="15215"/>
    <cellStyle name="Note 9 2 2 6 8" xfId="15216"/>
    <cellStyle name="Note 9 2 2 6 8 2" xfId="15217"/>
    <cellStyle name="Note 9 2 2 6 9" xfId="15218"/>
    <cellStyle name="Note 9 2 2 6 9 2" xfId="15219"/>
    <cellStyle name="Note 9 2 2 7" xfId="15220"/>
    <cellStyle name="Note 9 2 2 7 2" xfId="15221"/>
    <cellStyle name="Note 9 2 2 8" xfId="15222"/>
    <cellStyle name="Note 9 2 2 8 2" xfId="15223"/>
    <cellStyle name="Note 9 2 2 9" xfId="15224"/>
    <cellStyle name="Note 9 2 2 9 2" xfId="15225"/>
    <cellStyle name="Note 9 2 20" xfId="15226"/>
    <cellStyle name="Note 9 2 20 2" xfId="15227"/>
    <cellStyle name="Note 9 2 21" xfId="15228"/>
    <cellStyle name="Note 9 2 21 2" xfId="15229"/>
    <cellStyle name="Note 9 2 22" xfId="15230"/>
    <cellStyle name="Note 9 2 22 2" xfId="15231"/>
    <cellStyle name="Note 9 2 23" xfId="15232"/>
    <cellStyle name="Note 9 2 23 2" xfId="15233"/>
    <cellStyle name="Note 9 2 24" xfId="15234"/>
    <cellStyle name="Note 9 2 24 2" xfId="15235"/>
    <cellStyle name="Note 9 2 25" xfId="15236"/>
    <cellStyle name="Note 9 2 25 2" xfId="15237"/>
    <cellStyle name="Note 9 2 26" xfId="15238"/>
    <cellStyle name="Note 9 2 26 2" xfId="15239"/>
    <cellStyle name="Note 9 2 27" xfId="15240"/>
    <cellStyle name="Note 9 2 3" xfId="15241"/>
    <cellStyle name="Note 9 2 3 10" xfId="15242"/>
    <cellStyle name="Note 9 2 3 10 2" xfId="15243"/>
    <cellStyle name="Note 9 2 3 11" xfId="15244"/>
    <cellStyle name="Note 9 2 3 11 2" xfId="15245"/>
    <cellStyle name="Note 9 2 3 12" xfId="15246"/>
    <cellStyle name="Note 9 2 3 12 2" xfId="15247"/>
    <cellStyle name="Note 9 2 3 13" xfId="15248"/>
    <cellStyle name="Note 9 2 3 13 2" xfId="15249"/>
    <cellStyle name="Note 9 2 3 14" xfId="15250"/>
    <cellStyle name="Note 9 2 3 14 2" xfId="15251"/>
    <cellStyle name="Note 9 2 3 15" xfId="15252"/>
    <cellStyle name="Note 9 2 3 15 2" xfId="15253"/>
    <cellStyle name="Note 9 2 3 16" xfId="15254"/>
    <cellStyle name="Note 9 2 3 16 2" xfId="15255"/>
    <cellStyle name="Note 9 2 3 17" xfId="15256"/>
    <cellStyle name="Note 9 2 3 17 2" xfId="15257"/>
    <cellStyle name="Note 9 2 3 18" xfId="15258"/>
    <cellStyle name="Note 9 2 3 18 2" xfId="15259"/>
    <cellStyle name="Note 9 2 3 19" xfId="15260"/>
    <cellStyle name="Note 9 2 3 19 2" xfId="15261"/>
    <cellStyle name="Note 9 2 3 2" xfId="15262"/>
    <cellStyle name="Note 9 2 3 2 10" xfId="15263"/>
    <cellStyle name="Note 9 2 3 2 10 2" xfId="15264"/>
    <cellStyle name="Note 9 2 3 2 11" xfId="15265"/>
    <cellStyle name="Note 9 2 3 2 11 2" xfId="15266"/>
    <cellStyle name="Note 9 2 3 2 12" xfId="15267"/>
    <cellStyle name="Note 9 2 3 2 12 2" xfId="15268"/>
    <cellStyle name="Note 9 2 3 2 13" xfId="15269"/>
    <cellStyle name="Note 9 2 3 2 13 2" xfId="15270"/>
    <cellStyle name="Note 9 2 3 2 14" xfId="15271"/>
    <cellStyle name="Note 9 2 3 2 14 2" xfId="15272"/>
    <cellStyle name="Note 9 2 3 2 15" xfId="15273"/>
    <cellStyle name="Note 9 2 3 2 15 2" xfId="15274"/>
    <cellStyle name="Note 9 2 3 2 16" xfId="15275"/>
    <cellStyle name="Note 9 2 3 2 16 2" xfId="15276"/>
    <cellStyle name="Note 9 2 3 2 17" xfId="15277"/>
    <cellStyle name="Note 9 2 3 2 17 2" xfId="15278"/>
    <cellStyle name="Note 9 2 3 2 18" xfId="15279"/>
    <cellStyle name="Note 9 2 3 2 18 2" xfId="15280"/>
    <cellStyle name="Note 9 2 3 2 19" xfId="15281"/>
    <cellStyle name="Note 9 2 3 2 2" xfId="15282"/>
    <cellStyle name="Note 9 2 3 2 2 2" xfId="15283"/>
    <cellStyle name="Note 9 2 3 2 3" xfId="15284"/>
    <cellStyle name="Note 9 2 3 2 3 2" xfId="15285"/>
    <cellStyle name="Note 9 2 3 2 4" xfId="15286"/>
    <cellStyle name="Note 9 2 3 2 4 2" xfId="15287"/>
    <cellStyle name="Note 9 2 3 2 5" xfId="15288"/>
    <cellStyle name="Note 9 2 3 2 5 2" xfId="15289"/>
    <cellStyle name="Note 9 2 3 2 6" xfId="15290"/>
    <cellStyle name="Note 9 2 3 2 6 2" xfId="15291"/>
    <cellStyle name="Note 9 2 3 2 7" xfId="15292"/>
    <cellStyle name="Note 9 2 3 2 7 2" xfId="15293"/>
    <cellStyle name="Note 9 2 3 2 8" xfId="15294"/>
    <cellStyle name="Note 9 2 3 2 8 2" xfId="15295"/>
    <cellStyle name="Note 9 2 3 2 9" xfId="15296"/>
    <cellStyle name="Note 9 2 3 2 9 2" xfId="15297"/>
    <cellStyle name="Note 9 2 3 20" xfId="15298"/>
    <cellStyle name="Note 9 2 3 3" xfId="15299"/>
    <cellStyle name="Note 9 2 3 3 10" xfId="15300"/>
    <cellStyle name="Note 9 2 3 3 10 2" xfId="15301"/>
    <cellStyle name="Note 9 2 3 3 11" xfId="15302"/>
    <cellStyle name="Note 9 2 3 3 11 2" xfId="15303"/>
    <cellStyle name="Note 9 2 3 3 12" xfId="15304"/>
    <cellStyle name="Note 9 2 3 3 12 2" xfId="15305"/>
    <cellStyle name="Note 9 2 3 3 13" xfId="15306"/>
    <cellStyle name="Note 9 2 3 3 13 2" xfId="15307"/>
    <cellStyle name="Note 9 2 3 3 14" xfId="15308"/>
    <cellStyle name="Note 9 2 3 3 14 2" xfId="15309"/>
    <cellStyle name="Note 9 2 3 3 15" xfId="15310"/>
    <cellStyle name="Note 9 2 3 3 15 2" xfId="15311"/>
    <cellStyle name="Note 9 2 3 3 16" xfId="15312"/>
    <cellStyle name="Note 9 2 3 3 16 2" xfId="15313"/>
    <cellStyle name="Note 9 2 3 3 17" xfId="15314"/>
    <cellStyle name="Note 9 2 3 3 17 2" xfId="15315"/>
    <cellStyle name="Note 9 2 3 3 18" xfId="15316"/>
    <cellStyle name="Note 9 2 3 3 18 2" xfId="15317"/>
    <cellStyle name="Note 9 2 3 3 19" xfId="15318"/>
    <cellStyle name="Note 9 2 3 3 2" xfId="15319"/>
    <cellStyle name="Note 9 2 3 3 2 2" xfId="15320"/>
    <cellStyle name="Note 9 2 3 3 3" xfId="15321"/>
    <cellStyle name="Note 9 2 3 3 3 2" xfId="15322"/>
    <cellStyle name="Note 9 2 3 3 4" xfId="15323"/>
    <cellStyle name="Note 9 2 3 3 4 2" xfId="15324"/>
    <cellStyle name="Note 9 2 3 3 5" xfId="15325"/>
    <cellStyle name="Note 9 2 3 3 5 2" xfId="15326"/>
    <cellStyle name="Note 9 2 3 3 6" xfId="15327"/>
    <cellStyle name="Note 9 2 3 3 6 2" xfId="15328"/>
    <cellStyle name="Note 9 2 3 3 7" xfId="15329"/>
    <cellStyle name="Note 9 2 3 3 7 2" xfId="15330"/>
    <cellStyle name="Note 9 2 3 3 8" xfId="15331"/>
    <cellStyle name="Note 9 2 3 3 8 2" xfId="15332"/>
    <cellStyle name="Note 9 2 3 3 9" xfId="15333"/>
    <cellStyle name="Note 9 2 3 3 9 2" xfId="15334"/>
    <cellStyle name="Note 9 2 3 4" xfId="15335"/>
    <cellStyle name="Note 9 2 3 4 10" xfId="15336"/>
    <cellStyle name="Note 9 2 3 4 10 2" xfId="15337"/>
    <cellStyle name="Note 9 2 3 4 11" xfId="15338"/>
    <cellStyle name="Note 9 2 3 4 11 2" xfId="15339"/>
    <cellStyle name="Note 9 2 3 4 12" xfId="15340"/>
    <cellStyle name="Note 9 2 3 4 12 2" xfId="15341"/>
    <cellStyle name="Note 9 2 3 4 13" xfId="15342"/>
    <cellStyle name="Note 9 2 3 4 13 2" xfId="15343"/>
    <cellStyle name="Note 9 2 3 4 14" xfId="15344"/>
    <cellStyle name="Note 9 2 3 4 14 2" xfId="15345"/>
    <cellStyle name="Note 9 2 3 4 15" xfId="15346"/>
    <cellStyle name="Note 9 2 3 4 15 2" xfId="15347"/>
    <cellStyle name="Note 9 2 3 4 16" xfId="15348"/>
    <cellStyle name="Note 9 2 3 4 2" xfId="15349"/>
    <cellStyle name="Note 9 2 3 4 2 2" xfId="15350"/>
    <cellStyle name="Note 9 2 3 4 3" xfId="15351"/>
    <cellStyle name="Note 9 2 3 4 3 2" xfId="15352"/>
    <cellStyle name="Note 9 2 3 4 4" xfId="15353"/>
    <cellStyle name="Note 9 2 3 4 4 2" xfId="15354"/>
    <cellStyle name="Note 9 2 3 4 5" xfId="15355"/>
    <cellStyle name="Note 9 2 3 4 5 2" xfId="15356"/>
    <cellStyle name="Note 9 2 3 4 6" xfId="15357"/>
    <cellStyle name="Note 9 2 3 4 6 2" xfId="15358"/>
    <cellStyle name="Note 9 2 3 4 7" xfId="15359"/>
    <cellStyle name="Note 9 2 3 4 7 2" xfId="15360"/>
    <cellStyle name="Note 9 2 3 4 8" xfId="15361"/>
    <cellStyle name="Note 9 2 3 4 8 2" xfId="15362"/>
    <cellStyle name="Note 9 2 3 4 9" xfId="15363"/>
    <cellStyle name="Note 9 2 3 4 9 2" xfId="15364"/>
    <cellStyle name="Note 9 2 3 5" xfId="15365"/>
    <cellStyle name="Note 9 2 3 5 10" xfId="15366"/>
    <cellStyle name="Note 9 2 3 5 10 2" xfId="15367"/>
    <cellStyle name="Note 9 2 3 5 11" xfId="15368"/>
    <cellStyle name="Note 9 2 3 5 11 2" xfId="15369"/>
    <cellStyle name="Note 9 2 3 5 12" xfId="15370"/>
    <cellStyle name="Note 9 2 3 5 12 2" xfId="15371"/>
    <cellStyle name="Note 9 2 3 5 13" xfId="15372"/>
    <cellStyle name="Note 9 2 3 5 13 2" xfId="15373"/>
    <cellStyle name="Note 9 2 3 5 14" xfId="15374"/>
    <cellStyle name="Note 9 2 3 5 14 2" xfId="15375"/>
    <cellStyle name="Note 9 2 3 5 15" xfId="15376"/>
    <cellStyle name="Note 9 2 3 5 15 2" xfId="15377"/>
    <cellStyle name="Note 9 2 3 5 16" xfId="15378"/>
    <cellStyle name="Note 9 2 3 5 2" xfId="15379"/>
    <cellStyle name="Note 9 2 3 5 2 2" xfId="15380"/>
    <cellStyle name="Note 9 2 3 5 3" xfId="15381"/>
    <cellStyle name="Note 9 2 3 5 3 2" xfId="15382"/>
    <cellStyle name="Note 9 2 3 5 4" xfId="15383"/>
    <cellStyle name="Note 9 2 3 5 4 2" xfId="15384"/>
    <cellStyle name="Note 9 2 3 5 5" xfId="15385"/>
    <cellStyle name="Note 9 2 3 5 5 2" xfId="15386"/>
    <cellStyle name="Note 9 2 3 5 6" xfId="15387"/>
    <cellStyle name="Note 9 2 3 5 6 2" xfId="15388"/>
    <cellStyle name="Note 9 2 3 5 7" xfId="15389"/>
    <cellStyle name="Note 9 2 3 5 7 2" xfId="15390"/>
    <cellStyle name="Note 9 2 3 5 8" xfId="15391"/>
    <cellStyle name="Note 9 2 3 5 8 2" xfId="15392"/>
    <cellStyle name="Note 9 2 3 5 9" xfId="15393"/>
    <cellStyle name="Note 9 2 3 5 9 2" xfId="15394"/>
    <cellStyle name="Note 9 2 3 6" xfId="15395"/>
    <cellStyle name="Note 9 2 3 6 10" xfId="15396"/>
    <cellStyle name="Note 9 2 3 6 10 2" xfId="15397"/>
    <cellStyle name="Note 9 2 3 6 11" xfId="15398"/>
    <cellStyle name="Note 9 2 3 6 11 2" xfId="15399"/>
    <cellStyle name="Note 9 2 3 6 12" xfId="15400"/>
    <cellStyle name="Note 9 2 3 6 12 2" xfId="15401"/>
    <cellStyle name="Note 9 2 3 6 13" xfId="15402"/>
    <cellStyle name="Note 9 2 3 6 13 2" xfId="15403"/>
    <cellStyle name="Note 9 2 3 6 14" xfId="15404"/>
    <cellStyle name="Note 9 2 3 6 14 2" xfId="15405"/>
    <cellStyle name="Note 9 2 3 6 15" xfId="15406"/>
    <cellStyle name="Note 9 2 3 6 2" xfId="15407"/>
    <cellStyle name="Note 9 2 3 6 2 2" xfId="15408"/>
    <cellStyle name="Note 9 2 3 6 3" xfId="15409"/>
    <cellStyle name="Note 9 2 3 6 3 2" xfId="15410"/>
    <cellStyle name="Note 9 2 3 6 4" xfId="15411"/>
    <cellStyle name="Note 9 2 3 6 4 2" xfId="15412"/>
    <cellStyle name="Note 9 2 3 6 5" xfId="15413"/>
    <cellStyle name="Note 9 2 3 6 5 2" xfId="15414"/>
    <cellStyle name="Note 9 2 3 6 6" xfId="15415"/>
    <cellStyle name="Note 9 2 3 6 6 2" xfId="15416"/>
    <cellStyle name="Note 9 2 3 6 7" xfId="15417"/>
    <cellStyle name="Note 9 2 3 6 7 2" xfId="15418"/>
    <cellStyle name="Note 9 2 3 6 8" xfId="15419"/>
    <cellStyle name="Note 9 2 3 6 8 2" xfId="15420"/>
    <cellStyle name="Note 9 2 3 6 9" xfId="15421"/>
    <cellStyle name="Note 9 2 3 6 9 2" xfId="15422"/>
    <cellStyle name="Note 9 2 3 7" xfId="15423"/>
    <cellStyle name="Note 9 2 3 7 2" xfId="15424"/>
    <cellStyle name="Note 9 2 3 8" xfId="15425"/>
    <cellStyle name="Note 9 2 3 8 2" xfId="15426"/>
    <cellStyle name="Note 9 2 3 9" xfId="15427"/>
    <cellStyle name="Note 9 2 3 9 2" xfId="15428"/>
    <cellStyle name="Note 9 2 4" xfId="15429"/>
    <cellStyle name="Note 9 2 4 10" xfId="15430"/>
    <cellStyle name="Note 9 2 4 10 2" xfId="15431"/>
    <cellStyle name="Note 9 2 4 11" xfId="15432"/>
    <cellStyle name="Note 9 2 4 11 2" xfId="15433"/>
    <cellStyle name="Note 9 2 4 12" xfId="15434"/>
    <cellStyle name="Note 9 2 4 12 2" xfId="15435"/>
    <cellStyle name="Note 9 2 4 13" xfId="15436"/>
    <cellStyle name="Note 9 2 4 13 2" xfId="15437"/>
    <cellStyle name="Note 9 2 4 14" xfId="15438"/>
    <cellStyle name="Note 9 2 4 14 2" xfId="15439"/>
    <cellStyle name="Note 9 2 4 15" xfId="15440"/>
    <cellStyle name="Note 9 2 4 15 2" xfId="15441"/>
    <cellStyle name="Note 9 2 4 16" xfId="15442"/>
    <cellStyle name="Note 9 2 4 16 2" xfId="15443"/>
    <cellStyle name="Note 9 2 4 17" xfId="15444"/>
    <cellStyle name="Note 9 2 4 17 2" xfId="15445"/>
    <cellStyle name="Note 9 2 4 18" xfId="15446"/>
    <cellStyle name="Note 9 2 4 18 2" xfId="15447"/>
    <cellStyle name="Note 9 2 4 19" xfId="15448"/>
    <cellStyle name="Note 9 2 4 19 2" xfId="15449"/>
    <cellStyle name="Note 9 2 4 2" xfId="15450"/>
    <cellStyle name="Note 9 2 4 2 10" xfId="15451"/>
    <cellStyle name="Note 9 2 4 2 10 2" xfId="15452"/>
    <cellStyle name="Note 9 2 4 2 11" xfId="15453"/>
    <cellStyle name="Note 9 2 4 2 11 2" xfId="15454"/>
    <cellStyle name="Note 9 2 4 2 12" xfId="15455"/>
    <cellStyle name="Note 9 2 4 2 12 2" xfId="15456"/>
    <cellStyle name="Note 9 2 4 2 13" xfId="15457"/>
    <cellStyle name="Note 9 2 4 2 13 2" xfId="15458"/>
    <cellStyle name="Note 9 2 4 2 14" xfId="15459"/>
    <cellStyle name="Note 9 2 4 2 14 2" xfId="15460"/>
    <cellStyle name="Note 9 2 4 2 15" xfId="15461"/>
    <cellStyle name="Note 9 2 4 2 15 2" xfId="15462"/>
    <cellStyle name="Note 9 2 4 2 16" xfId="15463"/>
    <cellStyle name="Note 9 2 4 2 16 2" xfId="15464"/>
    <cellStyle name="Note 9 2 4 2 17" xfId="15465"/>
    <cellStyle name="Note 9 2 4 2 17 2" xfId="15466"/>
    <cellStyle name="Note 9 2 4 2 18" xfId="15467"/>
    <cellStyle name="Note 9 2 4 2 18 2" xfId="15468"/>
    <cellStyle name="Note 9 2 4 2 19" xfId="15469"/>
    <cellStyle name="Note 9 2 4 2 2" xfId="15470"/>
    <cellStyle name="Note 9 2 4 2 2 2" xfId="15471"/>
    <cellStyle name="Note 9 2 4 2 3" xfId="15472"/>
    <cellStyle name="Note 9 2 4 2 3 2" xfId="15473"/>
    <cellStyle name="Note 9 2 4 2 4" xfId="15474"/>
    <cellStyle name="Note 9 2 4 2 4 2" xfId="15475"/>
    <cellStyle name="Note 9 2 4 2 5" xfId="15476"/>
    <cellStyle name="Note 9 2 4 2 5 2" xfId="15477"/>
    <cellStyle name="Note 9 2 4 2 6" xfId="15478"/>
    <cellStyle name="Note 9 2 4 2 6 2" xfId="15479"/>
    <cellStyle name="Note 9 2 4 2 7" xfId="15480"/>
    <cellStyle name="Note 9 2 4 2 7 2" xfId="15481"/>
    <cellStyle name="Note 9 2 4 2 8" xfId="15482"/>
    <cellStyle name="Note 9 2 4 2 8 2" xfId="15483"/>
    <cellStyle name="Note 9 2 4 2 9" xfId="15484"/>
    <cellStyle name="Note 9 2 4 2 9 2" xfId="15485"/>
    <cellStyle name="Note 9 2 4 20" xfId="15486"/>
    <cellStyle name="Note 9 2 4 3" xfId="15487"/>
    <cellStyle name="Note 9 2 4 3 10" xfId="15488"/>
    <cellStyle name="Note 9 2 4 3 10 2" xfId="15489"/>
    <cellStyle name="Note 9 2 4 3 11" xfId="15490"/>
    <cellStyle name="Note 9 2 4 3 11 2" xfId="15491"/>
    <cellStyle name="Note 9 2 4 3 12" xfId="15492"/>
    <cellStyle name="Note 9 2 4 3 12 2" xfId="15493"/>
    <cellStyle name="Note 9 2 4 3 13" xfId="15494"/>
    <cellStyle name="Note 9 2 4 3 13 2" xfId="15495"/>
    <cellStyle name="Note 9 2 4 3 14" xfId="15496"/>
    <cellStyle name="Note 9 2 4 3 14 2" xfId="15497"/>
    <cellStyle name="Note 9 2 4 3 15" xfId="15498"/>
    <cellStyle name="Note 9 2 4 3 15 2" xfId="15499"/>
    <cellStyle name="Note 9 2 4 3 16" xfId="15500"/>
    <cellStyle name="Note 9 2 4 3 16 2" xfId="15501"/>
    <cellStyle name="Note 9 2 4 3 17" xfId="15502"/>
    <cellStyle name="Note 9 2 4 3 17 2" xfId="15503"/>
    <cellStyle name="Note 9 2 4 3 18" xfId="15504"/>
    <cellStyle name="Note 9 2 4 3 2" xfId="15505"/>
    <cellStyle name="Note 9 2 4 3 2 2" xfId="15506"/>
    <cellStyle name="Note 9 2 4 3 3" xfId="15507"/>
    <cellStyle name="Note 9 2 4 3 3 2" xfId="15508"/>
    <cellStyle name="Note 9 2 4 3 4" xfId="15509"/>
    <cellStyle name="Note 9 2 4 3 4 2" xfId="15510"/>
    <cellStyle name="Note 9 2 4 3 5" xfId="15511"/>
    <cellStyle name="Note 9 2 4 3 5 2" xfId="15512"/>
    <cellStyle name="Note 9 2 4 3 6" xfId="15513"/>
    <cellStyle name="Note 9 2 4 3 6 2" xfId="15514"/>
    <cellStyle name="Note 9 2 4 3 7" xfId="15515"/>
    <cellStyle name="Note 9 2 4 3 7 2" xfId="15516"/>
    <cellStyle name="Note 9 2 4 3 8" xfId="15517"/>
    <cellStyle name="Note 9 2 4 3 8 2" xfId="15518"/>
    <cellStyle name="Note 9 2 4 3 9" xfId="15519"/>
    <cellStyle name="Note 9 2 4 3 9 2" xfId="15520"/>
    <cellStyle name="Note 9 2 4 4" xfId="15521"/>
    <cellStyle name="Note 9 2 4 4 10" xfId="15522"/>
    <cellStyle name="Note 9 2 4 4 10 2" xfId="15523"/>
    <cellStyle name="Note 9 2 4 4 11" xfId="15524"/>
    <cellStyle name="Note 9 2 4 4 11 2" xfId="15525"/>
    <cellStyle name="Note 9 2 4 4 12" xfId="15526"/>
    <cellStyle name="Note 9 2 4 4 12 2" xfId="15527"/>
    <cellStyle name="Note 9 2 4 4 13" xfId="15528"/>
    <cellStyle name="Note 9 2 4 4 13 2" xfId="15529"/>
    <cellStyle name="Note 9 2 4 4 14" xfId="15530"/>
    <cellStyle name="Note 9 2 4 4 14 2" xfId="15531"/>
    <cellStyle name="Note 9 2 4 4 15" xfId="15532"/>
    <cellStyle name="Note 9 2 4 4 15 2" xfId="15533"/>
    <cellStyle name="Note 9 2 4 4 16" xfId="15534"/>
    <cellStyle name="Note 9 2 4 4 2" xfId="15535"/>
    <cellStyle name="Note 9 2 4 4 2 2" xfId="15536"/>
    <cellStyle name="Note 9 2 4 4 3" xfId="15537"/>
    <cellStyle name="Note 9 2 4 4 3 2" xfId="15538"/>
    <cellStyle name="Note 9 2 4 4 4" xfId="15539"/>
    <cellStyle name="Note 9 2 4 4 4 2" xfId="15540"/>
    <cellStyle name="Note 9 2 4 4 5" xfId="15541"/>
    <cellStyle name="Note 9 2 4 4 5 2" xfId="15542"/>
    <cellStyle name="Note 9 2 4 4 6" xfId="15543"/>
    <cellStyle name="Note 9 2 4 4 6 2" xfId="15544"/>
    <cellStyle name="Note 9 2 4 4 7" xfId="15545"/>
    <cellStyle name="Note 9 2 4 4 7 2" xfId="15546"/>
    <cellStyle name="Note 9 2 4 4 8" xfId="15547"/>
    <cellStyle name="Note 9 2 4 4 8 2" xfId="15548"/>
    <cellStyle name="Note 9 2 4 4 9" xfId="15549"/>
    <cellStyle name="Note 9 2 4 4 9 2" xfId="15550"/>
    <cellStyle name="Note 9 2 4 5" xfId="15551"/>
    <cellStyle name="Note 9 2 4 5 10" xfId="15552"/>
    <cellStyle name="Note 9 2 4 5 10 2" xfId="15553"/>
    <cellStyle name="Note 9 2 4 5 11" xfId="15554"/>
    <cellStyle name="Note 9 2 4 5 11 2" xfId="15555"/>
    <cellStyle name="Note 9 2 4 5 12" xfId="15556"/>
    <cellStyle name="Note 9 2 4 5 12 2" xfId="15557"/>
    <cellStyle name="Note 9 2 4 5 13" xfId="15558"/>
    <cellStyle name="Note 9 2 4 5 13 2" xfId="15559"/>
    <cellStyle name="Note 9 2 4 5 14" xfId="15560"/>
    <cellStyle name="Note 9 2 4 5 14 2" xfId="15561"/>
    <cellStyle name="Note 9 2 4 5 15" xfId="15562"/>
    <cellStyle name="Note 9 2 4 5 15 2" xfId="15563"/>
    <cellStyle name="Note 9 2 4 5 16" xfId="15564"/>
    <cellStyle name="Note 9 2 4 5 2" xfId="15565"/>
    <cellStyle name="Note 9 2 4 5 2 2" xfId="15566"/>
    <cellStyle name="Note 9 2 4 5 3" xfId="15567"/>
    <cellStyle name="Note 9 2 4 5 3 2" xfId="15568"/>
    <cellStyle name="Note 9 2 4 5 4" xfId="15569"/>
    <cellStyle name="Note 9 2 4 5 4 2" xfId="15570"/>
    <cellStyle name="Note 9 2 4 5 5" xfId="15571"/>
    <cellStyle name="Note 9 2 4 5 5 2" xfId="15572"/>
    <cellStyle name="Note 9 2 4 5 6" xfId="15573"/>
    <cellStyle name="Note 9 2 4 5 6 2" xfId="15574"/>
    <cellStyle name="Note 9 2 4 5 7" xfId="15575"/>
    <cellStyle name="Note 9 2 4 5 7 2" xfId="15576"/>
    <cellStyle name="Note 9 2 4 5 8" xfId="15577"/>
    <cellStyle name="Note 9 2 4 5 8 2" xfId="15578"/>
    <cellStyle name="Note 9 2 4 5 9" xfId="15579"/>
    <cellStyle name="Note 9 2 4 5 9 2" xfId="15580"/>
    <cellStyle name="Note 9 2 4 6" xfId="15581"/>
    <cellStyle name="Note 9 2 4 6 10" xfId="15582"/>
    <cellStyle name="Note 9 2 4 6 10 2" xfId="15583"/>
    <cellStyle name="Note 9 2 4 6 11" xfId="15584"/>
    <cellStyle name="Note 9 2 4 6 11 2" xfId="15585"/>
    <cellStyle name="Note 9 2 4 6 12" xfId="15586"/>
    <cellStyle name="Note 9 2 4 6 12 2" xfId="15587"/>
    <cellStyle name="Note 9 2 4 6 13" xfId="15588"/>
    <cellStyle name="Note 9 2 4 6 13 2" xfId="15589"/>
    <cellStyle name="Note 9 2 4 6 14" xfId="15590"/>
    <cellStyle name="Note 9 2 4 6 14 2" xfId="15591"/>
    <cellStyle name="Note 9 2 4 6 15" xfId="15592"/>
    <cellStyle name="Note 9 2 4 6 2" xfId="15593"/>
    <cellStyle name="Note 9 2 4 6 2 2" xfId="15594"/>
    <cellStyle name="Note 9 2 4 6 3" xfId="15595"/>
    <cellStyle name="Note 9 2 4 6 3 2" xfId="15596"/>
    <cellStyle name="Note 9 2 4 6 4" xfId="15597"/>
    <cellStyle name="Note 9 2 4 6 4 2" xfId="15598"/>
    <cellStyle name="Note 9 2 4 6 5" xfId="15599"/>
    <cellStyle name="Note 9 2 4 6 5 2" xfId="15600"/>
    <cellStyle name="Note 9 2 4 6 6" xfId="15601"/>
    <cellStyle name="Note 9 2 4 6 6 2" xfId="15602"/>
    <cellStyle name="Note 9 2 4 6 7" xfId="15603"/>
    <cellStyle name="Note 9 2 4 6 7 2" xfId="15604"/>
    <cellStyle name="Note 9 2 4 6 8" xfId="15605"/>
    <cellStyle name="Note 9 2 4 6 8 2" xfId="15606"/>
    <cellStyle name="Note 9 2 4 6 9" xfId="15607"/>
    <cellStyle name="Note 9 2 4 6 9 2" xfId="15608"/>
    <cellStyle name="Note 9 2 4 7" xfId="15609"/>
    <cellStyle name="Note 9 2 4 7 2" xfId="15610"/>
    <cellStyle name="Note 9 2 4 8" xfId="15611"/>
    <cellStyle name="Note 9 2 4 8 2" xfId="15612"/>
    <cellStyle name="Note 9 2 4 9" xfId="15613"/>
    <cellStyle name="Note 9 2 4 9 2" xfId="15614"/>
    <cellStyle name="Note 9 2 5" xfId="15615"/>
    <cellStyle name="Note 9 2 5 10" xfId="15616"/>
    <cellStyle name="Note 9 2 5 10 2" xfId="15617"/>
    <cellStyle name="Note 9 2 5 11" xfId="15618"/>
    <cellStyle name="Note 9 2 5 11 2" xfId="15619"/>
    <cellStyle name="Note 9 2 5 12" xfId="15620"/>
    <cellStyle name="Note 9 2 5 12 2" xfId="15621"/>
    <cellStyle name="Note 9 2 5 13" xfId="15622"/>
    <cellStyle name="Note 9 2 5 13 2" xfId="15623"/>
    <cellStyle name="Note 9 2 5 14" xfId="15624"/>
    <cellStyle name="Note 9 2 5 14 2" xfId="15625"/>
    <cellStyle name="Note 9 2 5 15" xfId="15626"/>
    <cellStyle name="Note 9 2 5 15 2" xfId="15627"/>
    <cellStyle name="Note 9 2 5 16" xfId="15628"/>
    <cellStyle name="Note 9 2 5 16 2" xfId="15629"/>
    <cellStyle name="Note 9 2 5 17" xfId="15630"/>
    <cellStyle name="Note 9 2 5 17 2" xfId="15631"/>
    <cellStyle name="Note 9 2 5 18" xfId="15632"/>
    <cellStyle name="Note 9 2 5 18 2" xfId="15633"/>
    <cellStyle name="Note 9 2 5 19" xfId="15634"/>
    <cellStyle name="Note 9 2 5 2" xfId="15635"/>
    <cellStyle name="Note 9 2 5 2 10" xfId="15636"/>
    <cellStyle name="Note 9 2 5 2 10 2" xfId="15637"/>
    <cellStyle name="Note 9 2 5 2 11" xfId="15638"/>
    <cellStyle name="Note 9 2 5 2 11 2" xfId="15639"/>
    <cellStyle name="Note 9 2 5 2 12" xfId="15640"/>
    <cellStyle name="Note 9 2 5 2 12 2" xfId="15641"/>
    <cellStyle name="Note 9 2 5 2 13" xfId="15642"/>
    <cellStyle name="Note 9 2 5 2 13 2" xfId="15643"/>
    <cellStyle name="Note 9 2 5 2 14" xfId="15644"/>
    <cellStyle name="Note 9 2 5 2 14 2" xfId="15645"/>
    <cellStyle name="Note 9 2 5 2 15" xfId="15646"/>
    <cellStyle name="Note 9 2 5 2 15 2" xfId="15647"/>
    <cellStyle name="Note 9 2 5 2 16" xfId="15648"/>
    <cellStyle name="Note 9 2 5 2 16 2" xfId="15649"/>
    <cellStyle name="Note 9 2 5 2 17" xfId="15650"/>
    <cellStyle name="Note 9 2 5 2 17 2" xfId="15651"/>
    <cellStyle name="Note 9 2 5 2 18" xfId="15652"/>
    <cellStyle name="Note 9 2 5 2 2" xfId="15653"/>
    <cellStyle name="Note 9 2 5 2 2 2" xfId="15654"/>
    <cellStyle name="Note 9 2 5 2 3" xfId="15655"/>
    <cellStyle name="Note 9 2 5 2 3 2" xfId="15656"/>
    <cellStyle name="Note 9 2 5 2 4" xfId="15657"/>
    <cellStyle name="Note 9 2 5 2 4 2" xfId="15658"/>
    <cellStyle name="Note 9 2 5 2 5" xfId="15659"/>
    <cellStyle name="Note 9 2 5 2 5 2" xfId="15660"/>
    <cellStyle name="Note 9 2 5 2 6" xfId="15661"/>
    <cellStyle name="Note 9 2 5 2 6 2" xfId="15662"/>
    <cellStyle name="Note 9 2 5 2 7" xfId="15663"/>
    <cellStyle name="Note 9 2 5 2 7 2" xfId="15664"/>
    <cellStyle name="Note 9 2 5 2 8" xfId="15665"/>
    <cellStyle name="Note 9 2 5 2 8 2" xfId="15666"/>
    <cellStyle name="Note 9 2 5 2 9" xfId="15667"/>
    <cellStyle name="Note 9 2 5 2 9 2" xfId="15668"/>
    <cellStyle name="Note 9 2 5 3" xfId="15669"/>
    <cellStyle name="Note 9 2 5 3 10" xfId="15670"/>
    <cellStyle name="Note 9 2 5 3 10 2" xfId="15671"/>
    <cellStyle name="Note 9 2 5 3 11" xfId="15672"/>
    <cellStyle name="Note 9 2 5 3 11 2" xfId="15673"/>
    <cellStyle name="Note 9 2 5 3 12" xfId="15674"/>
    <cellStyle name="Note 9 2 5 3 12 2" xfId="15675"/>
    <cellStyle name="Note 9 2 5 3 13" xfId="15676"/>
    <cellStyle name="Note 9 2 5 3 13 2" xfId="15677"/>
    <cellStyle name="Note 9 2 5 3 14" xfId="15678"/>
    <cellStyle name="Note 9 2 5 3 14 2" xfId="15679"/>
    <cellStyle name="Note 9 2 5 3 15" xfId="15680"/>
    <cellStyle name="Note 9 2 5 3 15 2" xfId="15681"/>
    <cellStyle name="Note 9 2 5 3 16" xfId="15682"/>
    <cellStyle name="Note 9 2 5 3 2" xfId="15683"/>
    <cellStyle name="Note 9 2 5 3 2 2" xfId="15684"/>
    <cellStyle name="Note 9 2 5 3 3" xfId="15685"/>
    <cellStyle name="Note 9 2 5 3 3 2" xfId="15686"/>
    <cellStyle name="Note 9 2 5 3 4" xfId="15687"/>
    <cellStyle name="Note 9 2 5 3 4 2" xfId="15688"/>
    <cellStyle name="Note 9 2 5 3 5" xfId="15689"/>
    <cellStyle name="Note 9 2 5 3 5 2" xfId="15690"/>
    <cellStyle name="Note 9 2 5 3 6" xfId="15691"/>
    <cellStyle name="Note 9 2 5 3 6 2" xfId="15692"/>
    <cellStyle name="Note 9 2 5 3 7" xfId="15693"/>
    <cellStyle name="Note 9 2 5 3 7 2" xfId="15694"/>
    <cellStyle name="Note 9 2 5 3 8" xfId="15695"/>
    <cellStyle name="Note 9 2 5 3 8 2" xfId="15696"/>
    <cellStyle name="Note 9 2 5 3 9" xfId="15697"/>
    <cellStyle name="Note 9 2 5 3 9 2" xfId="15698"/>
    <cellStyle name="Note 9 2 5 4" xfId="15699"/>
    <cellStyle name="Note 9 2 5 4 10" xfId="15700"/>
    <cellStyle name="Note 9 2 5 4 10 2" xfId="15701"/>
    <cellStyle name="Note 9 2 5 4 11" xfId="15702"/>
    <cellStyle name="Note 9 2 5 4 11 2" xfId="15703"/>
    <cellStyle name="Note 9 2 5 4 12" xfId="15704"/>
    <cellStyle name="Note 9 2 5 4 12 2" xfId="15705"/>
    <cellStyle name="Note 9 2 5 4 13" xfId="15706"/>
    <cellStyle name="Note 9 2 5 4 13 2" xfId="15707"/>
    <cellStyle name="Note 9 2 5 4 14" xfId="15708"/>
    <cellStyle name="Note 9 2 5 4 14 2" xfId="15709"/>
    <cellStyle name="Note 9 2 5 4 15" xfId="15710"/>
    <cellStyle name="Note 9 2 5 4 15 2" xfId="15711"/>
    <cellStyle name="Note 9 2 5 4 16" xfId="15712"/>
    <cellStyle name="Note 9 2 5 4 2" xfId="15713"/>
    <cellStyle name="Note 9 2 5 4 2 2" xfId="15714"/>
    <cellStyle name="Note 9 2 5 4 3" xfId="15715"/>
    <cellStyle name="Note 9 2 5 4 3 2" xfId="15716"/>
    <cellStyle name="Note 9 2 5 4 4" xfId="15717"/>
    <cellStyle name="Note 9 2 5 4 4 2" xfId="15718"/>
    <cellStyle name="Note 9 2 5 4 5" xfId="15719"/>
    <cellStyle name="Note 9 2 5 4 5 2" xfId="15720"/>
    <cellStyle name="Note 9 2 5 4 6" xfId="15721"/>
    <cellStyle name="Note 9 2 5 4 6 2" xfId="15722"/>
    <cellStyle name="Note 9 2 5 4 7" xfId="15723"/>
    <cellStyle name="Note 9 2 5 4 7 2" xfId="15724"/>
    <cellStyle name="Note 9 2 5 4 8" xfId="15725"/>
    <cellStyle name="Note 9 2 5 4 8 2" xfId="15726"/>
    <cellStyle name="Note 9 2 5 4 9" xfId="15727"/>
    <cellStyle name="Note 9 2 5 4 9 2" xfId="15728"/>
    <cellStyle name="Note 9 2 5 5" xfId="15729"/>
    <cellStyle name="Note 9 2 5 5 10" xfId="15730"/>
    <cellStyle name="Note 9 2 5 5 10 2" xfId="15731"/>
    <cellStyle name="Note 9 2 5 5 11" xfId="15732"/>
    <cellStyle name="Note 9 2 5 5 11 2" xfId="15733"/>
    <cellStyle name="Note 9 2 5 5 12" xfId="15734"/>
    <cellStyle name="Note 9 2 5 5 12 2" xfId="15735"/>
    <cellStyle name="Note 9 2 5 5 13" xfId="15736"/>
    <cellStyle name="Note 9 2 5 5 13 2" xfId="15737"/>
    <cellStyle name="Note 9 2 5 5 14" xfId="15738"/>
    <cellStyle name="Note 9 2 5 5 14 2" xfId="15739"/>
    <cellStyle name="Note 9 2 5 5 15" xfId="15740"/>
    <cellStyle name="Note 9 2 5 5 2" xfId="15741"/>
    <cellStyle name="Note 9 2 5 5 2 2" xfId="15742"/>
    <cellStyle name="Note 9 2 5 5 3" xfId="15743"/>
    <cellStyle name="Note 9 2 5 5 3 2" xfId="15744"/>
    <cellStyle name="Note 9 2 5 5 4" xfId="15745"/>
    <cellStyle name="Note 9 2 5 5 4 2" xfId="15746"/>
    <cellStyle name="Note 9 2 5 5 5" xfId="15747"/>
    <cellStyle name="Note 9 2 5 5 5 2" xfId="15748"/>
    <cellStyle name="Note 9 2 5 5 6" xfId="15749"/>
    <cellStyle name="Note 9 2 5 5 6 2" xfId="15750"/>
    <cellStyle name="Note 9 2 5 5 7" xfId="15751"/>
    <cellStyle name="Note 9 2 5 5 7 2" xfId="15752"/>
    <cellStyle name="Note 9 2 5 5 8" xfId="15753"/>
    <cellStyle name="Note 9 2 5 5 8 2" xfId="15754"/>
    <cellStyle name="Note 9 2 5 5 9" xfId="15755"/>
    <cellStyle name="Note 9 2 5 5 9 2" xfId="15756"/>
    <cellStyle name="Note 9 2 5 6" xfId="15757"/>
    <cellStyle name="Note 9 2 5 6 2" xfId="15758"/>
    <cellStyle name="Note 9 2 5 7" xfId="15759"/>
    <cellStyle name="Note 9 2 5 7 2" xfId="15760"/>
    <cellStyle name="Note 9 2 5 8" xfId="15761"/>
    <cellStyle name="Note 9 2 5 8 2" xfId="15762"/>
    <cellStyle name="Note 9 2 5 9" xfId="15763"/>
    <cellStyle name="Note 9 2 5 9 2" xfId="15764"/>
    <cellStyle name="Note 9 2 6" xfId="15765"/>
    <cellStyle name="Note 9 2 6 10" xfId="15766"/>
    <cellStyle name="Note 9 2 6 10 2" xfId="15767"/>
    <cellStyle name="Note 9 2 6 11" xfId="15768"/>
    <cellStyle name="Note 9 2 6 11 2" xfId="15769"/>
    <cellStyle name="Note 9 2 6 12" xfId="15770"/>
    <cellStyle name="Note 9 2 6 12 2" xfId="15771"/>
    <cellStyle name="Note 9 2 6 13" xfId="15772"/>
    <cellStyle name="Note 9 2 6 13 2" xfId="15773"/>
    <cellStyle name="Note 9 2 6 14" xfId="15774"/>
    <cellStyle name="Note 9 2 6 14 2" xfId="15775"/>
    <cellStyle name="Note 9 2 6 15" xfId="15776"/>
    <cellStyle name="Note 9 2 6 15 2" xfId="15777"/>
    <cellStyle name="Note 9 2 6 16" xfId="15778"/>
    <cellStyle name="Note 9 2 6 16 2" xfId="15779"/>
    <cellStyle name="Note 9 2 6 17" xfId="15780"/>
    <cellStyle name="Note 9 2 6 17 2" xfId="15781"/>
    <cellStyle name="Note 9 2 6 18" xfId="15782"/>
    <cellStyle name="Note 9 2 6 18 2" xfId="15783"/>
    <cellStyle name="Note 9 2 6 19" xfId="15784"/>
    <cellStyle name="Note 9 2 6 2" xfId="15785"/>
    <cellStyle name="Note 9 2 6 2 10" xfId="15786"/>
    <cellStyle name="Note 9 2 6 2 10 2" xfId="15787"/>
    <cellStyle name="Note 9 2 6 2 11" xfId="15788"/>
    <cellStyle name="Note 9 2 6 2 11 2" xfId="15789"/>
    <cellStyle name="Note 9 2 6 2 12" xfId="15790"/>
    <cellStyle name="Note 9 2 6 2 12 2" xfId="15791"/>
    <cellStyle name="Note 9 2 6 2 13" xfId="15792"/>
    <cellStyle name="Note 9 2 6 2 13 2" xfId="15793"/>
    <cellStyle name="Note 9 2 6 2 14" xfId="15794"/>
    <cellStyle name="Note 9 2 6 2 14 2" xfId="15795"/>
    <cellStyle name="Note 9 2 6 2 15" xfId="15796"/>
    <cellStyle name="Note 9 2 6 2 15 2" xfId="15797"/>
    <cellStyle name="Note 9 2 6 2 16" xfId="15798"/>
    <cellStyle name="Note 9 2 6 2 16 2" xfId="15799"/>
    <cellStyle name="Note 9 2 6 2 17" xfId="15800"/>
    <cellStyle name="Note 9 2 6 2 17 2" xfId="15801"/>
    <cellStyle name="Note 9 2 6 2 18" xfId="15802"/>
    <cellStyle name="Note 9 2 6 2 2" xfId="15803"/>
    <cellStyle name="Note 9 2 6 2 2 2" xfId="15804"/>
    <cellStyle name="Note 9 2 6 2 3" xfId="15805"/>
    <cellStyle name="Note 9 2 6 2 3 2" xfId="15806"/>
    <cellStyle name="Note 9 2 6 2 4" xfId="15807"/>
    <cellStyle name="Note 9 2 6 2 4 2" xfId="15808"/>
    <cellStyle name="Note 9 2 6 2 5" xfId="15809"/>
    <cellStyle name="Note 9 2 6 2 5 2" xfId="15810"/>
    <cellStyle name="Note 9 2 6 2 6" xfId="15811"/>
    <cellStyle name="Note 9 2 6 2 6 2" xfId="15812"/>
    <cellStyle name="Note 9 2 6 2 7" xfId="15813"/>
    <cellStyle name="Note 9 2 6 2 7 2" xfId="15814"/>
    <cellStyle name="Note 9 2 6 2 8" xfId="15815"/>
    <cellStyle name="Note 9 2 6 2 8 2" xfId="15816"/>
    <cellStyle name="Note 9 2 6 2 9" xfId="15817"/>
    <cellStyle name="Note 9 2 6 2 9 2" xfId="15818"/>
    <cellStyle name="Note 9 2 6 3" xfId="15819"/>
    <cellStyle name="Note 9 2 6 3 10" xfId="15820"/>
    <cellStyle name="Note 9 2 6 3 10 2" xfId="15821"/>
    <cellStyle name="Note 9 2 6 3 11" xfId="15822"/>
    <cellStyle name="Note 9 2 6 3 11 2" xfId="15823"/>
    <cellStyle name="Note 9 2 6 3 12" xfId="15824"/>
    <cellStyle name="Note 9 2 6 3 12 2" xfId="15825"/>
    <cellStyle name="Note 9 2 6 3 13" xfId="15826"/>
    <cellStyle name="Note 9 2 6 3 13 2" xfId="15827"/>
    <cellStyle name="Note 9 2 6 3 14" xfId="15828"/>
    <cellStyle name="Note 9 2 6 3 14 2" xfId="15829"/>
    <cellStyle name="Note 9 2 6 3 15" xfId="15830"/>
    <cellStyle name="Note 9 2 6 3 15 2" xfId="15831"/>
    <cellStyle name="Note 9 2 6 3 16" xfId="15832"/>
    <cellStyle name="Note 9 2 6 3 2" xfId="15833"/>
    <cellStyle name="Note 9 2 6 3 2 2" xfId="15834"/>
    <cellStyle name="Note 9 2 6 3 3" xfId="15835"/>
    <cellStyle name="Note 9 2 6 3 3 2" xfId="15836"/>
    <cellStyle name="Note 9 2 6 3 4" xfId="15837"/>
    <cellStyle name="Note 9 2 6 3 4 2" xfId="15838"/>
    <cellStyle name="Note 9 2 6 3 5" xfId="15839"/>
    <cellStyle name="Note 9 2 6 3 5 2" xfId="15840"/>
    <cellStyle name="Note 9 2 6 3 6" xfId="15841"/>
    <cellStyle name="Note 9 2 6 3 6 2" xfId="15842"/>
    <cellStyle name="Note 9 2 6 3 7" xfId="15843"/>
    <cellStyle name="Note 9 2 6 3 7 2" xfId="15844"/>
    <cellStyle name="Note 9 2 6 3 8" xfId="15845"/>
    <cellStyle name="Note 9 2 6 3 8 2" xfId="15846"/>
    <cellStyle name="Note 9 2 6 3 9" xfId="15847"/>
    <cellStyle name="Note 9 2 6 3 9 2" xfId="15848"/>
    <cellStyle name="Note 9 2 6 4" xfId="15849"/>
    <cellStyle name="Note 9 2 6 4 10" xfId="15850"/>
    <cellStyle name="Note 9 2 6 4 10 2" xfId="15851"/>
    <cellStyle name="Note 9 2 6 4 11" xfId="15852"/>
    <cellStyle name="Note 9 2 6 4 11 2" xfId="15853"/>
    <cellStyle name="Note 9 2 6 4 12" xfId="15854"/>
    <cellStyle name="Note 9 2 6 4 12 2" xfId="15855"/>
    <cellStyle name="Note 9 2 6 4 13" xfId="15856"/>
    <cellStyle name="Note 9 2 6 4 13 2" xfId="15857"/>
    <cellStyle name="Note 9 2 6 4 14" xfId="15858"/>
    <cellStyle name="Note 9 2 6 4 14 2" xfId="15859"/>
    <cellStyle name="Note 9 2 6 4 15" xfId="15860"/>
    <cellStyle name="Note 9 2 6 4 15 2" xfId="15861"/>
    <cellStyle name="Note 9 2 6 4 16" xfId="15862"/>
    <cellStyle name="Note 9 2 6 4 2" xfId="15863"/>
    <cellStyle name="Note 9 2 6 4 2 2" xfId="15864"/>
    <cellStyle name="Note 9 2 6 4 3" xfId="15865"/>
    <cellStyle name="Note 9 2 6 4 3 2" xfId="15866"/>
    <cellStyle name="Note 9 2 6 4 4" xfId="15867"/>
    <cellStyle name="Note 9 2 6 4 4 2" xfId="15868"/>
    <cellStyle name="Note 9 2 6 4 5" xfId="15869"/>
    <cellStyle name="Note 9 2 6 4 5 2" xfId="15870"/>
    <cellStyle name="Note 9 2 6 4 6" xfId="15871"/>
    <cellStyle name="Note 9 2 6 4 6 2" xfId="15872"/>
    <cellStyle name="Note 9 2 6 4 7" xfId="15873"/>
    <cellStyle name="Note 9 2 6 4 7 2" xfId="15874"/>
    <cellStyle name="Note 9 2 6 4 8" xfId="15875"/>
    <cellStyle name="Note 9 2 6 4 8 2" xfId="15876"/>
    <cellStyle name="Note 9 2 6 4 9" xfId="15877"/>
    <cellStyle name="Note 9 2 6 4 9 2" xfId="15878"/>
    <cellStyle name="Note 9 2 6 5" xfId="15879"/>
    <cellStyle name="Note 9 2 6 5 10" xfId="15880"/>
    <cellStyle name="Note 9 2 6 5 10 2" xfId="15881"/>
    <cellStyle name="Note 9 2 6 5 11" xfId="15882"/>
    <cellStyle name="Note 9 2 6 5 11 2" xfId="15883"/>
    <cellStyle name="Note 9 2 6 5 12" xfId="15884"/>
    <cellStyle name="Note 9 2 6 5 12 2" xfId="15885"/>
    <cellStyle name="Note 9 2 6 5 13" xfId="15886"/>
    <cellStyle name="Note 9 2 6 5 13 2" xfId="15887"/>
    <cellStyle name="Note 9 2 6 5 14" xfId="15888"/>
    <cellStyle name="Note 9 2 6 5 14 2" xfId="15889"/>
    <cellStyle name="Note 9 2 6 5 15" xfId="15890"/>
    <cellStyle name="Note 9 2 6 5 2" xfId="15891"/>
    <cellStyle name="Note 9 2 6 5 2 2" xfId="15892"/>
    <cellStyle name="Note 9 2 6 5 3" xfId="15893"/>
    <cellStyle name="Note 9 2 6 5 3 2" xfId="15894"/>
    <cellStyle name="Note 9 2 6 5 4" xfId="15895"/>
    <cellStyle name="Note 9 2 6 5 4 2" xfId="15896"/>
    <cellStyle name="Note 9 2 6 5 5" xfId="15897"/>
    <cellStyle name="Note 9 2 6 5 5 2" xfId="15898"/>
    <cellStyle name="Note 9 2 6 5 6" xfId="15899"/>
    <cellStyle name="Note 9 2 6 5 6 2" xfId="15900"/>
    <cellStyle name="Note 9 2 6 5 7" xfId="15901"/>
    <cellStyle name="Note 9 2 6 5 7 2" xfId="15902"/>
    <cellStyle name="Note 9 2 6 5 8" xfId="15903"/>
    <cellStyle name="Note 9 2 6 5 8 2" xfId="15904"/>
    <cellStyle name="Note 9 2 6 5 9" xfId="15905"/>
    <cellStyle name="Note 9 2 6 5 9 2" xfId="15906"/>
    <cellStyle name="Note 9 2 6 6" xfId="15907"/>
    <cellStyle name="Note 9 2 6 6 2" xfId="15908"/>
    <cellStyle name="Note 9 2 6 7" xfId="15909"/>
    <cellStyle name="Note 9 2 6 7 2" xfId="15910"/>
    <cellStyle name="Note 9 2 6 8" xfId="15911"/>
    <cellStyle name="Note 9 2 6 8 2" xfId="15912"/>
    <cellStyle name="Note 9 2 6 9" xfId="15913"/>
    <cellStyle name="Note 9 2 6 9 2" xfId="15914"/>
    <cellStyle name="Note 9 2 7" xfId="15915"/>
    <cellStyle name="Note 9 2 7 10" xfId="15916"/>
    <cellStyle name="Note 9 2 7 10 2" xfId="15917"/>
    <cellStyle name="Note 9 2 7 11" xfId="15918"/>
    <cellStyle name="Note 9 2 7 11 2" xfId="15919"/>
    <cellStyle name="Note 9 2 7 12" xfId="15920"/>
    <cellStyle name="Note 9 2 7 12 2" xfId="15921"/>
    <cellStyle name="Note 9 2 7 13" xfId="15922"/>
    <cellStyle name="Note 9 2 7 13 2" xfId="15923"/>
    <cellStyle name="Note 9 2 7 14" xfId="15924"/>
    <cellStyle name="Note 9 2 7 14 2" xfId="15925"/>
    <cellStyle name="Note 9 2 7 15" xfId="15926"/>
    <cellStyle name="Note 9 2 7 15 2" xfId="15927"/>
    <cellStyle name="Note 9 2 7 16" xfId="15928"/>
    <cellStyle name="Note 9 2 7 16 2" xfId="15929"/>
    <cellStyle name="Note 9 2 7 17" xfId="15930"/>
    <cellStyle name="Note 9 2 7 17 2" xfId="15931"/>
    <cellStyle name="Note 9 2 7 18" xfId="15932"/>
    <cellStyle name="Note 9 2 7 2" xfId="15933"/>
    <cellStyle name="Note 9 2 7 2 10" xfId="15934"/>
    <cellStyle name="Note 9 2 7 2 10 2" xfId="15935"/>
    <cellStyle name="Note 9 2 7 2 11" xfId="15936"/>
    <cellStyle name="Note 9 2 7 2 11 2" xfId="15937"/>
    <cellStyle name="Note 9 2 7 2 12" xfId="15938"/>
    <cellStyle name="Note 9 2 7 2 12 2" xfId="15939"/>
    <cellStyle name="Note 9 2 7 2 13" xfId="15940"/>
    <cellStyle name="Note 9 2 7 2 13 2" xfId="15941"/>
    <cellStyle name="Note 9 2 7 2 14" xfId="15942"/>
    <cellStyle name="Note 9 2 7 2 14 2" xfId="15943"/>
    <cellStyle name="Note 9 2 7 2 15" xfId="15944"/>
    <cellStyle name="Note 9 2 7 2 15 2" xfId="15945"/>
    <cellStyle name="Note 9 2 7 2 16" xfId="15946"/>
    <cellStyle name="Note 9 2 7 2 16 2" xfId="15947"/>
    <cellStyle name="Note 9 2 7 2 17" xfId="15948"/>
    <cellStyle name="Note 9 2 7 2 17 2" xfId="15949"/>
    <cellStyle name="Note 9 2 7 2 18" xfId="15950"/>
    <cellStyle name="Note 9 2 7 2 2" xfId="15951"/>
    <cellStyle name="Note 9 2 7 2 2 2" xfId="15952"/>
    <cellStyle name="Note 9 2 7 2 3" xfId="15953"/>
    <cellStyle name="Note 9 2 7 2 3 2" xfId="15954"/>
    <cellStyle name="Note 9 2 7 2 4" xfId="15955"/>
    <cellStyle name="Note 9 2 7 2 4 2" xfId="15956"/>
    <cellStyle name="Note 9 2 7 2 5" xfId="15957"/>
    <cellStyle name="Note 9 2 7 2 5 2" xfId="15958"/>
    <cellStyle name="Note 9 2 7 2 6" xfId="15959"/>
    <cellStyle name="Note 9 2 7 2 6 2" xfId="15960"/>
    <cellStyle name="Note 9 2 7 2 7" xfId="15961"/>
    <cellStyle name="Note 9 2 7 2 7 2" xfId="15962"/>
    <cellStyle name="Note 9 2 7 2 8" xfId="15963"/>
    <cellStyle name="Note 9 2 7 2 8 2" xfId="15964"/>
    <cellStyle name="Note 9 2 7 2 9" xfId="15965"/>
    <cellStyle name="Note 9 2 7 2 9 2" xfId="15966"/>
    <cellStyle name="Note 9 2 7 3" xfId="15967"/>
    <cellStyle name="Note 9 2 7 3 10" xfId="15968"/>
    <cellStyle name="Note 9 2 7 3 10 2" xfId="15969"/>
    <cellStyle name="Note 9 2 7 3 11" xfId="15970"/>
    <cellStyle name="Note 9 2 7 3 11 2" xfId="15971"/>
    <cellStyle name="Note 9 2 7 3 12" xfId="15972"/>
    <cellStyle name="Note 9 2 7 3 12 2" xfId="15973"/>
    <cellStyle name="Note 9 2 7 3 13" xfId="15974"/>
    <cellStyle name="Note 9 2 7 3 13 2" xfId="15975"/>
    <cellStyle name="Note 9 2 7 3 14" xfId="15976"/>
    <cellStyle name="Note 9 2 7 3 14 2" xfId="15977"/>
    <cellStyle name="Note 9 2 7 3 15" xfId="15978"/>
    <cellStyle name="Note 9 2 7 3 15 2" xfId="15979"/>
    <cellStyle name="Note 9 2 7 3 16" xfId="15980"/>
    <cellStyle name="Note 9 2 7 3 2" xfId="15981"/>
    <cellStyle name="Note 9 2 7 3 2 2" xfId="15982"/>
    <cellStyle name="Note 9 2 7 3 3" xfId="15983"/>
    <cellStyle name="Note 9 2 7 3 3 2" xfId="15984"/>
    <cellStyle name="Note 9 2 7 3 4" xfId="15985"/>
    <cellStyle name="Note 9 2 7 3 4 2" xfId="15986"/>
    <cellStyle name="Note 9 2 7 3 5" xfId="15987"/>
    <cellStyle name="Note 9 2 7 3 5 2" xfId="15988"/>
    <cellStyle name="Note 9 2 7 3 6" xfId="15989"/>
    <cellStyle name="Note 9 2 7 3 6 2" xfId="15990"/>
    <cellStyle name="Note 9 2 7 3 7" xfId="15991"/>
    <cellStyle name="Note 9 2 7 3 7 2" xfId="15992"/>
    <cellStyle name="Note 9 2 7 3 8" xfId="15993"/>
    <cellStyle name="Note 9 2 7 3 8 2" xfId="15994"/>
    <cellStyle name="Note 9 2 7 3 9" xfId="15995"/>
    <cellStyle name="Note 9 2 7 3 9 2" xfId="15996"/>
    <cellStyle name="Note 9 2 7 4" xfId="15997"/>
    <cellStyle name="Note 9 2 7 4 10" xfId="15998"/>
    <cellStyle name="Note 9 2 7 4 10 2" xfId="15999"/>
    <cellStyle name="Note 9 2 7 4 11" xfId="16000"/>
    <cellStyle name="Note 9 2 7 4 11 2" xfId="16001"/>
    <cellStyle name="Note 9 2 7 4 12" xfId="16002"/>
    <cellStyle name="Note 9 2 7 4 12 2" xfId="16003"/>
    <cellStyle name="Note 9 2 7 4 13" xfId="16004"/>
    <cellStyle name="Note 9 2 7 4 13 2" xfId="16005"/>
    <cellStyle name="Note 9 2 7 4 14" xfId="16006"/>
    <cellStyle name="Note 9 2 7 4 14 2" xfId="16007"/>
    <cellStyle name="Note 9 2 7 4 15" xfId="16008"/>
    <cellStyle name="Note 9 2 7 4 15 2" xfId="16009"/>
    <cellStyle name="Note 9 2 7 4 16" xfId="16010"/>
    <cellStyle name="Note 9 2 7 4 2" xfId="16011"/>
    <cellStyle name="Note 9 2 7 4 2 2" xfId="16012"/>
    <cellStyle name="Note 9 2 7 4 3" xfId="16013"/>
    <cellStyle name="Note 9 2 7 4 3 2" xfId="16014"/>
    <cellStyle name="Note 9 2 7 4 4" xfId="16015"/>
    <cellStyle name="Note 9 2 7 4 4 2" xfId="16016"/>
    <cellStyle name="Note 9 2 7 4 5" xfId="16017"/>
    <cellStyle name="Note 9 2 7 4 5 2" xfId="16018"/>
    <cellStyle name="Note 9 2 7 4 6" xfId="16019"/>
    <cellStyle name="Note 9 2 7 4 6 2" xfId="16020"/>
    <cellStyle name="Note 9 2 7 4 7" xfId="16021"/>
    <cellStyle name="Note 9 2 7 4 7 2" xfId="16022"/>
    <cellStyle name="Note 9 2 7 4 8" xfId="16023"/>
    <cellStyle name="Note 9 2 7 4 8 2" xfId="16024"/>
    <cellStyle name="Note 9 2 7 4 9" xfId="16025"/>
    <cellStyle name="Note 9 2 7 4 9 2" xfId="16026"/>
    <cellStyle name="Note 9 2 7 5" xfId="16027"/>
    <cellStyle name="Note 9 2 7 5 10" xfId="16028"/>
    <cellStyle name="Note 9 2 7 5 10 2" xfId="16029"/>
    <cellStyle name="Note 9 2 7 5 11" xfId="16030"/>
    <cellStyle name="Note 9 2 7 5 11 2" xfId="16031"/>
    <cellStyle name="Note 9 2 7 5 12" xfId="16032"/>
    <cellStyle name="Note 9 2 7 5 12 2" xfId="16033"/>
    <cellStyle name="Note 9 2 7 5 13" xfId="16034"/>
    <cellStyle name="Note 9 2 7 5 13 2" xfId="16035"/>
    <cellStyle name="Note 9 2 7 5 14" xfId="16036"/>
    <cellStyle name="Note 9 2 7 5 2" xfId="16037"/>
    <cellStyle name="Note 9 2 7 5 2 2" xfId="16038"/>
    <cellStyle name="Note 9 2 7 5 3" xfId="16039"/>
    <cellStyle name="Note 9 2 7 5 3 2" xfId="16040"/>
    <cellStyle name="Note 9 2 7 5 4" xfId="16041"/>
    <cellStyle name="Note 9 2 7 5 4 2" xfId="16042"/>
    <cellStyle name="Note 9 2 7 5 5" xfId="16043"/>
    <cellStyle name="Note 9 2 7 5 5 2" xfId="16044"/>
    <cellStyle name="Note 9 2 7 5 6" xfId="16045"/>
    <cellStyle name="Note 9 2 7 5 6 2" xfId="16046"/>
    <cellStyle name="Note 9 2 7 5 7" xfId="16047"/>
    <cellStyle name="Note 9 2 7 5 7 2" xfId="16048"/>
    <cellStyle name="Note 9 2 7 5 8" xfId="16049"/>
    <cellStyle name="Note 9 2 7 5 8 2" xfId="16050"/>
    <cellStyle name="Note 9 2 7 5 9" xfId="16051"/>
    <cellStyle name="Note 9 2 7 5 9 2" xfId="16052"/>
    <cellStyle name="Note 9 2 7 6" xfId="16053"/>
    <cellStyle name="Note 9 2 7 6 2" xfId="16054"/>
    <cellStyle name="Note 9 2 7 7" xfId="16055"/>
    <cellStyle name="Note 9 2 7 7 2" xfId="16056"/>
    <cellStyle name="Note 9 2 7 8" xfId="16057"/>
    <cellStyle name="Note 9 2 7 8 2" xfId="16058"/>
    <cellStyle name="Note 9 2 7 9" xfId="16059"/>
    <cellStyle name="Note 9 2 7 9 2" xfId="16060"/>
    <cellStyle name="Note 9 2 8" xfId="16061"/>
    <cellStyle name="Note 9 2 8 10" xfId="16062"/>
    <cellStyle name="Note 9 2 8 10 2" xfId="16063"/>
    <cellStyle name="Note 9 2 8 11" xfId="16064"/>
    <cellStyle name="Note 9 2 8 11 2" xfId="16065"/>
    <cellStyle name="Note 9 2 8 12" xfId="16066"/>
    <cellStyle name="Note 9 2 8 12 2" xfId="16067"/>
    <cellStyle name="Note 9 2 8 13" xfId="16068"/>
    <cellStyle name="Note 9 2 8 13 2" xfId="16069"/>
    <cellStyle name="Note 9 2 8 14" xfId="16070"/>
    <cellStyle name="Note 9 2 8 14 2" xfId="16071"/>
    <cellStyle name="Note 9 2 8 15" xfId="16072"/>
    <cellStyle name="Note 9 2 8 15 2" xfId="16073"/>
    <cellStyle name="Note 9 2 8 16" xfId="16074"/>
    <cellStyle name="Note 9 2 8 16 2" xfId="16075"/>
    <cellStyle name="Note 9 2 8 17" xfId="16076"/>
    <cellStyle name="Note 9 2 8 17 2" xfId="16077"/>
    <cellStyle name="Note 9 2 8 18" xfId="16078"/>
    <cellStyle name="Note 9 2 8 2" xfId="16079"/>
    <cellStyle name="Note 9 2 8 2 10" xfId="16080"/>
    <cellStyle name="Note 9 2 8 2 10 2" xfId="16081"/>
    <cellStyle name="Note 9 2 8 2 11" xfId="16082"/>
    <cellStyle name="Note 9 2 8 2 11 2" xfId="16083"/>
    <cellStyle name="Note 9 2 8 2 12" xfId="16084"/>
    <cellStyle name="Note 9 2 8 2 12 2" xfId="16085"/>
    <cellStyle name="Note 9 2 8 2 13" xfId="16086"/>
    <cellStyle name="Note 9 2 8 2 13 2" xfId="16087"/>
    <cellStyle name="Note 9 2 8 2 14" xfId="16088"/>
    <cellStyle name="Note 9 2 8 2 14 2" xfId="16089"/>
    <cellStyle name="Note 9 2 8 2 15" xfId="16090"/>
    <cellStyle name="Note 9 2 8 2 15 2" xfId="16091"/>
    <cellStyle name="Note 9 2 8 2 16" xfId="16092"/>
    <cellStyle name="Note 9 2 8 2 16 2" xfId="16093"/>
    <cellStyle name="Note 9 2 8 2 17" xfId="16094"/>
    <cellStyle name="Note 9 2 8 2 17 2" xfId="16095"/>
    <cellStyle name="Note 9 2 8 2 18" xfId="16096"/>
    <cellStyle name="Note 9 2 8 2 2" xfId="16097"/>
    <cellStyle name="Note 9 2 8 2 2 2" xfId="16098"/>
    <cellStyle name="Note 9 2 8 2 3" xfId="16099"/>
    <cellStyle name="Note 9 2 8 2 3 2" xfId="16100"/>
    <cellStyle name="Note 9 2 8 2 4" xfId="16101"/>
    <cellStyle name="Note 9 2 8 2 4 2" xfId="16102"/>
    <cellStyle name="Note 9 2 8 2 5" xfId="16103"/>
    <cellStyle name="Note 9 2 8 2 5 2" xfId="16104"/>
    <cellStyle name="Note 9 2 8 2 6" xfId="16105"/>
    <cellStyle name="Note 9 2 8 2 6 2" xfId="16106"/>
    <cellStyle name="Note 9 2 8 2 7" xfId="16107"/>
    <cellStyle name="Note 9 2 8 2 7 2" xfId="16108"/>
    <cellStyle name="Note 9 2 8 2 8" xfId="16109"/>
    <cellStyle name="Note 9 2 8 2 8 2" xfId="16110"/>
    <cellStyle name="Note 9 2 8 2 9" xfId="16111"/>
    <cellStyle name="Note 9 2 8 2 9 2" xfId="16112"/>
    <cellStyle name="Note 9 2 8 3" xfId="16113"/>
    <cellStyle name="Note 9 2 8 3 10" xfId="16114"/>
    <cellStyle name="Note 9 2 8 3 10 2" xfId="16115"/>
    <cellStyle name="Note 9 2 8 3 11" xfId="16116"/>
    <cellStyle name="Note 9 2 8 3 11 2" xfId="16117"/>
    <cellStyle name="Note 9 2 8 3 12" xfId="16118"/>
    <cellStyle name="Note 9 2 8 3 12 2" xfId="16119"/>
    <cellStyle name="Note 9 2 8 3 13" xfId="16120"/>
    <cellStyle name="Note 9 2 8 3 13 2" xfId="16121"/>
    <cellStyle name="Note 9 2 8 3 14" xfId="16122"/>
    <cellStyle name="Note 9 2 8 3 14 2" xfId="16123"/>
    <cellStyle name="Note 9 2 8 3 15" xfId="16124"/>
    <cellStyle name="Note 9 2 8 3 15 2" xfId="16125"/>
    <cellStyle name="Note 9 2 8 3 16" xfId="16126"/>
    <cellStyle name="Note 9 2 8 3 2" xfId="16127"/>
    <cellStyle name="Note 9 2 8 3 2 2" xfId="16128"/>
    <cellStyle name="Note 9 2 8 3 3" xfId="16129"/>
    <cellStyle name="Note 9 2 8 3 3 2" xfId="16130"/>
    <cellStyle name="Note 9 2 8 3 4" xfId="16131"/>
    <cellStyle name="Note 9 2 8 3 4 2" xfId="16132"/>
    <cellStyle name="Note 9 2 8 3 5" xfId="16133"/>
    <cellStyle name="Note 9 2 8 3 5 2" xfId="16134"/>
    <cellStyle name="Note 9 2 8 3 6" xfId="16135"/>
    <cellStyle name="Note 9 2 8 3 6 2" xfId="16136"/>
    <cellStyle name="Note 9 2 8 3 7" xfId="16137"/>
    <cellStyle name="Note 9 2 8 3 7 2" xfId="16138"/>
    <cellStyle name="Note 9 2 8 3 8" xfId="16139"/>
    <cellStyle name="Note 9 2 8 3 8 2" xfId="16140"/>
    <cellStyle name="Note 9 2 8 3 9" xfId="16141"/>
    <cellStyle name="Note 9 2 8 3 9 2" xfId="16142"/>
    <cellStyle name="Note 9 2 8 4" xfId="16143"/>
    <cellStyle name="Note 9 2 8 4 10" xfId="16144"/>
    <cellStyle name="Note 9 2 8 4 10 2" xfId="16145"/>
    <cellStyle name="Note 9 2 8 4 11" xfId="16146"/>
    <cellStyle name="Note 9 2 8 4 11 2" xfId="16147"/>
    <cellStyle name="Note 9 2 8 4 12" xfId="16148"/>
    <cellStyle name="Note 9 2 8 4 12 2" xfId="16149"/>
    <cellStyle name="Note 9 2 8 4 13" xfId="16150"/>
    <cellStyle name="Note 9 2 8 4 13 2" xfId="16151"/>
    <cellStyle name="Note 9 2 8 4 14" xfId="16152"/>
    <cellStyle name="Note 9 2 8 4 14 2" xfId="16153"/>
    <cellStyle name="Note 9 2 8 4 15" xfId="16154"/>
    <cellStyle name="Note 9 2 8 4 15 2" xfId="16155"/>
    <cellStyle name="Note 9 2 8 4 16" xfId="16156"/>
    <cellStyle name="Note 9 2 8 4 2" xfId="16157"/>
    <cellStyle name="Note 9 2 8 4 2 2" xfId="16158"/>
    <cellStyle name="Note 9 2 8 4 3" xfId="16159"/>
    <cellStyle name="Note 9 2 8 4 3 2" xfId="16160"/>
    <cellStyle name="Note 9 2 8 4 4" xfId="16161"/>
    <cellStyle name="Note 9 2 8 4 4 2" xfId="16162"/>
    <cellStyle name="Note 9 2 8 4 5" xfId="16163"/>
    <cellStyle name="Note 9 2 8 4 5 2" xfId="16164"/>
    <cellStyle name="Note 9 2 8 4 6" xfId="16165"/>
    <cellStyle name="Note 9 2 8 4 6 2" xfId="16166"/>
    <cellStyle name="Note 9 2 8 4 7" xfId="16167"/>
    <cellStyle name="Note 9 2 8 4 7 2" xfId="16168"/>
    <cellStyle name="Note 9 2 8 4 8" xfId="16169"/>
    <cellStyle name="Note 9 2 8 4 8 2" xfId="16170"/>
    <cellStyle name="Note 9 2 8 4 9" xfId="16171"/>
    <cellStyle name="Note 9 2 8 4 9 2" xfId="16172"/>
    <cellStyle name="Note 9 2 8 5" xfId="16173"/>
    <cellStyle name="Note 9 2 8 5 10" xfId="16174"/>
    <cellStyle name="Note 9 2 8 5 10 2" xfId="16175"/>
    <cellStyle name="Note 9 2 8 5 11" xfId="16176"/>
    <cellStyle name="Note 9 2 8 5 11 2" xfId="16177"/>
    <cellStyle name="Note 9 2 8 5 12" xfId="16178"/>
    <cellStyle name="Note 9 2 8 5 12 2" xfId="16179"/>
    <cellStyle name="Note 9 2 8 5 13" xfId="16180"/>
    <cellStyle name="Note 9 2 8 5 13 2" xfId="16181"/>
    <cellStyle name="Note 9 2 8 5 14" xfId="16182"/>
    <cellStyle name="Note 9 2 8 5 2" xfId="16183"/>
    <cellStyle name="Note 9 2 8 5 2 2" xfId="16184"/>
    <cellStyle name="Note 9 2 8 5 3" xfId="16185"/>
    <cellStyle name="Note 9 2 8 5 3 2" xfId="16186"/>
    <cellStyle name="Note 9 2 8 5 4" xfId="16187"/>
    <cellStyle name="Note 9 2 8 5 4 2" xfId="16188"/>
    <cellStyle name="Note 9 2 8 5 5" xfId="16189"/>
    <cellStyle name="Note 9 2 8 5 5 2" xfId="16190"/>
    <cellStyle name="Note 9 2 8 5 6" xfId="16191"/>
    <cellStyle name="Note 9 2 8 5 6 2" xfId="16192"/>
    <cellStyle name="Note 9 2 8 5 7" xfId="16193"/>
    <cellStyle name="Note 9 2 8 5 7 2" xfId="16194"/>
    <cellStyle name="Note 9 2 8 5 8" xfId="16195"/>
    <cellStyle name="Note 9 2 8 5 8 2" xfId="16196"/>
    <cellStyle name="Note 9 2 8 5 9" xfId="16197"/>
    <cellStyle name="Note 9 2 8 5 9 2" xfId="16198"/>
    <cellStyle name="Note 9 2 8 6" xfId="16199"/>
    <cellStyle name="Note 9 2 8 6 2" xfId="16200"/>
    <cellStyle name="Note 9 2 8 7" xfId="16201"/>
    <cellStyle name="Note 9 2 8 7 2" xfId="16202"/>
    <cellStyle name="Note 9 2 8 8" xfId="16203"/>
    <cellStyle name="Note 9 2 8 8 2" xfId="16204"/>
    <cellStyle name="Note 9 2 8 9" xfId="16205"/>
    <cellStyle name="Note 9 2 8 9 2" xfId="16206"/>
    <cellStyle name="Note 9 2 9" xfId="16207"/>
    <cellStyle name="Note 9 2 9 10" xfId="16208"/>
    <cellStyle name="Note 9 2 9 10 2" xfId="16209"/>
    <cellStyle name="Note 9 2 9 11" xfId="16210"/>
    <cellStyle name="Note 9 2 9 11 2" xfId="16211"/>
    <cellStyle name="Note 9 2 9 12" xfId="16212"/>
    <cellStyle name="Note 9 2 9 12 2" xfId="16213"/>
    <cellStyle name="Note 9 2 9 13" xfId="16214"/>
    <cellStyle name="Note 9 2 9 13 2" xfId="16215"/>
    <cellStyle name="Note 9 2 9 14" xfId="16216"/>
    <cellStyle name="Note 9 2 9 14 2" xfId="16217"/>
    <cellStyle name="Note 9 2 9 15" xfId="16218"/>
    <cellStyle name="Note 9 2 9 15 2" xfId="16219"/>
    <cellStyle name="Note 9 2 9 16" xfId="16220"/>
    <cellStyle name="Note 9 2 9 16 2" xfId="16221"/>
    <cellStyle name="Note 9 2 9 17" xfId="16222"/>
    <cellStyle name="Note 9 2 9 17 2" xfId="16223"/>
    <cellStyle name="Note 9 2 9 18" xfId="16224"/>
    <cellStyle name="Note 9 2 9 2" xfId="16225"/>
    <cellStyle name="Note 9 2 9 2 2" xfId="16226"/>
    <cellStyle name="Note 9 2 9 3" xfId="16227"/>
    <cellStyle name="Note 9 2 9 3 2" xfId="16228"/>
    <cellStyle name="Note 9 2 9 4" xfId="16229"/>
    <cellStyle name="Note 9 2 9 4 2" xfId="16230"/>
    <cellStyle name="Note 9 2 9 5" xfId="16231"/>
    <cellStyle name="Note 9 2 9 5 2" xfId="16232"/>
    <cellStyle name="Note 9 2 9 6" xfId="16233"/>
    <cellStyle name="Note 9 2 9 6 2" xfId="16234"/>
    <cellStyle name="Note 9 2 9 7" xfId="16235"/>
    <cellStyle name="Note 9 2 9 7 2" xfId="16236"/>
    <cellStyle name="Note 9 2 9 8" xfId="16237"/>
    <cellStyle name="Note 9 2 9 8 2" xfId="16238"/>
    <cellStyle name="Note 9 2 9 9" xfId="16239"/>
    <cellStyle name="Note 9 2 9 9 2" xfId="16240"/>
    <cellStyle name="Note 9 20" xfId="16241"/>
    <cellStyle name="Note 9 20 2" xfId="16242"/>
    <cellStyle name="Note 9 21" xfId="16243"/>
    <cellStyle name="Note 9 21 2" xfId="16244"/>
    <cellStyle name="Note 9 22" xfId="16245"/>
    <cellStyle name="Note 9 22 2" xfId="16246"/>
    <cellStyle name="Note 9 23" xfId="16247"/>
    <cellStyle name="Note 9 23 2" xfId="16248"/>
    <cellStyle name="Note 9 24" xfId="16249"/>
    <cellStyle name="Note 9 24 2" xfId="16250"/>
    <cellStyle name="Note 9 25" xfId="16251"/>
    <cellStyle name="Note 9 25 2" xfId="16252"/>
    <cellStyle name="Note 9 26" xfId="16253"/>
    <cellStyle name="Note 9 26 2" xfId="16254"/>
    <cellStyle name="Note 9 27" xfId="16255"/>
    <cellStyle name="Note 9 27 2" xfId="16256"/>
    <cellStyle name="Note 9 28" xfId="16257"/>
    <cellStyle name="Note 9 3" xfId="16258"/>
    <cellStyle name="Note 9 3 10" xfId="16259"/>
    <cellStyle name="Note 9 3 10 2" xfId="16260"/>
    <cellStyle name="Note 9 3 11" xfId="16261"/>
    <cellStyle name="Note 9 3 11 2" xfId="16262"/>
    <cellStyle name="Note 9 3 12" xfId="16263"/>
    <cellStyle name="Note 9 3 12 2" xfId="16264"/>
    <cellStyle name="Note 9 3 13" xfId="16265"/>
    <cellStyle name="Note 9 3 13 2" xfId="16266"/>
    <cellStyle name="Note 9 3 14" xfId="16267"/>
    <cellStyle name="Note 9 3 14 2" xfId="16268"/>
    <cellStyle name="Note 9 3 15" xfId="16269"/>
    <cellStyle name="Note 9 3 15 2" xfId="16270"/>
    <cellStyle name="Note 9 3 16" xfId="16271"/>
    <cellStyle name="Note 9 3 16 2" xfId="16272"/>
    <cellStyle name="Note 9 3 17" xfId="16273"/>
    <cellStyle name="Note 9 3 17 2" xfId="16274"/>
    <cellStyle name="Note 9 3 18" xfId="16275"/>
    <cellStyle name="Note 9 3 18 2" xfId="16276"/>
    <cellStyle name="Note 9 3 19" xfId="16277"/>
    <cellStyle name="Note 9 3 19 2" xfId="16278"/>
    <cellStyle name="Note 9 3 2" xfId="16279"/>
    <cellStyle name="Note 9 3 2 10" xfId="16280"/>
    <cellStyle name="Note 9 3 2 10 2" xfId="16281"/>
    <cellStyle name="Note 9 3 2 11" xfId="16282"/>
    <cellStyle name="Note 9 3 2 11 2" xfId="16283"/>
    <cellStyle name="Note 9 3 2 12" xfId="16284"/>
    <cellStyle name="Note 9 3 2 12 2" xfId="16285"/>
    <cellStyle name="Note 9 3 2 13" xfId="16286"/>
    <cellStyle name="Note 9 3 2 13 2" xfId="16287"/>
    <cellStyle name="Note 9 3 2 14" xfId="16288"/>
    <cellStyle name="Note 9 3 2 14 2" xfId="16289"/>
    <cellStyle name="Note 9 3 2 15" xfId="16290"/>
    <cellStyle name="Note 9 3 2 15 2" xfId="16291"/>
    <cellStyle name="Note 9 3 2 16" xfId="16292"/>
    <cellStyle name="Note 9 3 2 16 2" xfId="16293"/>
    <cellStyle name="Note 9 3 2 17" xfId="16294"/>
    <cellStyle name="Note 9 3 2 17 2" xfId="16295"/>
    <cellStyle name="Note 9 3 2 18" xfId="16296"/>
    <cellStyle name="Note 9 3 2 18 2" xfId="16297"/>
    <cellStyle name="Note 9 3 2 19" xfId="16298"/>
    <cellStyle name="Note 9 3 2 2" xfId="16299"/>
    <cellStyle name="Note 9 3 2 2 2" xfId="16300"/>
    <cellStyle name="Note 9 3 2 3" xfId="16301"/>
    <cellStyle name="Note 9 3 2 3 2" xfId="16302"/>
    <cellStyle name="Note 9 3 2 4" xfId="16303"/>
    <cellStyle name="Note 9 3 2 4 2" xfId="16304"/>
    <cellStyle name="Note 9 3 2 5" xfId="16305"/>
    <cellStyle name="Note 9 3 2 5 2" xfId="16306"/>
    <cellStyle name="Note 9 3 2 6" xfId="16307"/>
    <cellStyle name="Note 9 3 2 6 2" xfId="16308"/>
    <cellStyle name="Note 9 3 2 7" xfId="16309"/>
    <cellStyle name="Note 9 3 2 7 2" xfId="16310"/>
    <cellStyle name="Note 9 3 2 8" xfId="16311"/>
    <cellStyle name="Note 9 3 2 8 2" xfId="16312"/>
    <cellStyle name="Note 9 3 2 9" xfId="16313"/>
    <cellStyle name="Note 9 3 2 9 2" xfId="16314"/>
    <cellStyle name="Note 9 3 20" xfId="16315"/>
    <cellStyle name="Note 9 3 3" xfId="16316"/>
    <cellStyle name="Note 9 3 3 10" xfId="16317"/>
    <cellStyle name="Note 9 3 3 10 2" xfId="16318"/>
    <cellStyle name="Note 9 3 3 11" xfId="16319"/>
    <cellStyle name="Note 9 3 3 11 2" xfId="16320"/>
    <cellStyle name="Note 9 3 3 12" xfId="16321"/>
    <cellStyle name="Note 9 3 3 12 2" xfId="16322"/>
    <cellStyle name="Note 9 3 3 13" xfId="16323"/>
    <cellStyle name="Note 9 3 3 13 2" xfId="16324"/>
    <cellStyle name="Note 9 3 3 14" xfId="16325"/>
    <cellStyle name="Note 9 3 3 14 2" xfId="16326"/>
    <cellStyle name="Note 9 3 3 15" xfId="16327"/>
    <cellStyle name="Note 9 3 3 15 2" xfId="16328"/>
    <cellStyle name="Note 9 3 3 16" xfId="16329"/>
    <cellStyle name="Note 9 3 3 16 2" xfId="16330"/>
    <cellStyle name="Note 9 3 3 17" xfId="16331"/>
    <cellStyle name="Note 9 3 3 17 2" xfId="16332"/>
    <cellStyle name="Note 9 3 3 18" xfId="16333"/>
    <cellStyle name="Note 9 3 3 18 2" xfId="16334"/>
    <cellStyle name="Note 9 3 3 19" xfId="16335"/>
    <cellStyle name="Note 9 3 3 2" xfId="16336"/>
    <cellStyle name="Note 9 3 3 2 2" xfId="16337"/>
    <cellStyle name="Note 9 3 3 3" xfId="16338"/>
    <cellStyle name="Note 9 3 3 3 2" xfId="16339"/>
    <cellStyle name="Note 9 3 3 4" xfId="16340"/>
    <cellStyle name="Note 9 3 3 4 2" xfId="16341"/>
    <cellStyle name="Note 9 3 3 5" xfId="16342"/>
    <cellStyle name="Note 9 3 3 5 2" xfId="16343"/>
    <cellStyle name="Note 9 3 3 6" xfId="16344"/>
    <cellStyle name="Note 9 3 3 6 2" xfId="16345"/>
    <cellStyle name="Note 9 3 3 7" xfId="16346"/>
    <cellStyle name="Note 9 3 3 7 2" xfId="16347"/>
    <cellStyle name="Note 9 3 3 8" xfId="16348"/>
    <cellStyle name="Note 9 3 3 8 2" xfId="16349"/>
    <cellStyle name="Note 9 3 3 9" xfId="16350"/>
    <cellStyle name="Note 9 3 3 9 2" xfId="16351"/>
    <cellStyle name="Note 9 3 4" xfId="16352"/>
    <cellStyle name="Note 9 3 4 10" xfId="16353"/>
    <cellStyle name="Note 9 3 4 10 2" xfId="16354"/>
    <cellStyle name="Note 9 3 4 11" xfId="16355"/>
    <cellStyle name="Note 9 3 4 11 2" xfId="16356"/>
    <cellStyle name="Note 9 3 4 12" xfId="16357"/>
    <cellStyle name="Note 9 3 4 12 2" xfId="16358"/>
    <cellStyle name="Note 9 3 4 13" xfId="16359"/>
    <cellStyle name="Note 9 3 4 13 2" xfId="16360"/>
    <cellStyle name="Note 9 3 4 14" xfId="16361"/>
    <cellStyle name="Note 9 3 4 14 2" xfId="16362"/>
    <cellStyle name="Note 9 3 4 15" xfId="16363"/>
    <cellStyle name="Note 9 3 4 15 2" xfId="16364"/>
    <cellStyle name="Note 9 3 4 16" xfId="16365"/>
    <cellStyle name="Note 9 3 4 2" xfId="16366"/>
    <cellStyle name="Note 9 3 4 2 2" xfId="16367"/>
    <cellStyle name="Note 9 3 4 3" xfId="16368"/>
    <cellStyle name="Note 9 3 4 3 2" xfId="16369"/>
    <cellStyle name="Note 9 3 4 4" xfId="16370"/>
    <cellStyle name="Note 9 3 4 4 2" xfId="16371"/>
    <cellStyle name="Note 9 3 4 5" xfId="16372"/>
    <cellStyle name="Note 9 3 4 5 2" xfId="16373"/>
    <cellStyle name="Note 9 3 4 6" xfId="16374"/>
    <cellStyle name="Note 9 3 4 6 2" xfId="16375"/>
    <cellStyle name="Note 9 3 4 7" xfId="16376"/>
    <cellStyle name="Note 9 3 4 7 2" xfId="16377"/>
    <cellStyle name="Note 9 3 4 8" xfId="16378"/>
    <cellStyle name="Note 9 3 4 8 2" xfId="16379"/>
    <cellStyle name="Note 9 3 4 9" xfId="16380"/>
    <cellStyle name="Note 9 3 4 9 2" xfId="16381"/>
    <cellStyle name="Note 9 3 5" xfId="16382"/>
    <cellStyle name="Note 9 3 5 10" xfId="16383"/>
    <cellStyle name="Note 9 3 5 10 2" xfId="16384"/>
    <cellStyle name="Note 9 3 5 11" xfId="16385"/>
    <cellStyle name="Note 9 3 5 11 2" xfId="16386"/>
    <cellStyle name="Note 9 3 5 12" xfId="16387"/>
    <cellStyle name="Note 9 3 5 12 2" xfId="16388"/>
    <cellStyle name="Note 9 3 5 13" xfId="16389"/>
    <cellStyle name="Note 9 3 5 13 2" xfId="16390"/>
    <cellStyle name="Note 9 3 5 14" xfId="16391"/>
    <cellStyle name="Note 9 3 5 14 2" xfId="16392"/>
    <cellStyle name="Note 9 3 5 15" xfId="16393"/>
    <cellStyle name="Note 9 3 5 15 2" xfId="16394"/>
    <cellStyle name="Note 9 3 5 16" xfId="16395"/>
    <cellStyle name="Note 9 3 5 2" xfId="16396"/>
    <cellStyle name="Note 9 3 5 2 2" xfId="16397"/>
    <cellStyle name="Note 9 3 5 3" xfId="16398"/>
    <cellStyle name="Note 9 3 5 3 2" xfId="16399"/>
    <cellStyle name="Note 9 3 5 4" xfId="16400"/>
    <cellStyle name="Note 9 3 5 4 2" xfId="16401"/>
    <cellStyle name="Note 9 3 5 5" xfId="16402"/>
    <cellStyle name="Note 9 3 5 5 2" xfId="16403"/>
    <cellStyle name="Note 9 3 5 6" xfId="16404"/>
    <cellStyle name="Note 9 3 5 6 2" xfId="16405"/>
    <cellStyle name="Note 9 3 5 7" xfId="16406"/>
    <cellStyle name="Note 9 3 5 7 2" xfId="16407"/>
    <cellStyle name="Note 9 3 5 8" xfId="16408"/>
    <cellStyle name="Note 9 3 5 8 2" xfId="16409"/>
    <cellStyle name="Note 9 3 5 9" xfId="16410"/>
    <cellStyle name="Note 9 3 5 9 2" xfId="16411"/>
    <cellStyle name="Note 9 3 6" xfId="16412"/>
    <cellStyle name="Note 9 3 6 10" xfId="16413"/>
    <cellStyle name="Note 9 3 6 10 2" xfId="16414"/>
    <cellStyle name="Note 9 3 6 11" xfId="16415"/>
    <cellStyle name="Note 9 3 6 11 2" xfId="16416"/>
    <cellStyle name="Note 9 3 6 12" xfId="16417"/>
    <cellStyle name="Note 9 3 6 12 2" xfId="16418"/>
    <cellStyle name="Note 9 3 6 13" xfId="16419"/>
    <cellStyle name="Note 9 3 6 13 2" xfId="16420"/>
    <cellStyle name="Note 9 3 6 14" xfId="16421"/>
    <cellStyle name="Note 9 3 6 14 2" xfId="16422"/>
    <cellStyle name="Note 9 3 6 15" xfId="16423"/>
    <cellStyle name="Note 9 3 6 2" xfId="16424"/>
    <cellStyle name="Note 9 3 6 2 2" xfId="16425"/>
    <cellStyle name="Note 9 3 6 3" xfId="16426"/>
    <cellStyle name="Note 9 3 6 3 2" xfId="16427"/>
    <cellStyle name="Note 9 3 6 4" xfId="16428"/>
    <cellStyle name="Note 9 3 6 4 2" xfId="16429"/>
    <cellStyle name="Note 9 3 6 5" xfId="16430"/>
    <cellStyle name="Note 9 3 6 5 2" xfId="16431"/>
    <cellStyle name="Note 9 3 6 6" xfId="16432"/>
    <cellStyle name="Note 9 3 6 6 2" xfId="16433"/>
    <cellStyle name="Note 9 3 6 7" xfId="16434"/>
    <cellStyle name="Note 9 3 6 7 2" xfId="16435"/>
    <cellStyle name="Note 9 3 6 8" xfId="16436"/>
    <cellStyle name="Note 9 3 6 8 2" xfId="16437"/>
    <cellStyle name="Note 9 3 6 9" xfId="16438"/>
    <cellStyle name="Note 9 3 6 9 2" xfId="16439"/>
    <cellStyle name="Note 9 3 7" xfId="16440"/>
    <cellStyle name="Note 9 3 7 2" xfId="16441"/>
    <cellStyle name="Note 9 3 8" xfId="16442"/>
    <cellStyle name="Note 9 3 8 2" xfId="16443"/>
    <cellStyle name="Note 9 3 9" xfId="16444"/>
    <cellStyle name="Note 9 3 9 2" xfId="16445"/>
    <cellStyle name="Note 9 4" xfId="16446"/>
    <cellStyle name="Note 9 4 10" xfId="16447"/>
    <cellStyle name="Note 9 4 10 2" xfId="16448"/>
    <cellStyle name="Note 9 4 11" xfId="16449"/>
    <cellStyle name="Note 9 4 11 2" xfId="16450"/>
    <cellStyle name="Note 9 4 12" xfId="16451"/>
    <cellStyle name="Note 9 4 12 2" xfId="16452"/>
    <cellStyle name="Note 9 4 13" xfId="16453"/>
    <cellStyle name="Note 9 4 13 2" xfId="16454"/>
    <cellStyle name="Note 9 4 14" xfId="16455"/>
    <cellStyle name="Note 9 4 14 2" xfId="16456"/>
    <cellStyle name="Note 9 4 15" xfId="16457"/>
    <cellStyle name="Note 9 4 15 2" xfId="16458"/>
    <cellStyle name="Note 9 4 16" xfId="16459"/>
    <cellStyle name="Note 9 4 16 2" xfId="16460"/>
    <cellStyle name="Note 9 4 17" xfId="16461"/>
    <cellStyle name="Note 9 4 17 2" xfId="16462"/>
    <cellStyle name="Note 9 4 18" xfId="16463"/>
    <cellStyle name="Note 9 4 18 2" xfId="16464"/>
    <cellStyle name="Note 9 4 19" xfId="16465"/>
    <cellStyle name="Note 9 4 19 2" xfId="16466"/>
    <cellStyle name="Note 9 4 2" xfId="16467"/>
    <cellStyle name="Note 9 4 2 10" xfId="16468"/>
    <cellStyle name="Note 9 4 2 10 2" xfId="16469"/>
    <cellStyle name="Note 9 4 2 11" xfId="16470"/>
    <cellStyle name="Note 9 4 2 11 2" xfId="16471"/>
    <cellStyle name="Note 9 4 2 12" xfId="16472"/>
    <cellStyle name="Note 9 4 2 12 2" xfId="16473"/>
    <cellStyle name="Note 9 4 2 13" xfId="16474"/>
    <cellStyle name="Note 9 4 2 13 2" xfId="16475"/>
    <cellStyle name="Note 9 4 2 14" xfId="16476"/>
    <cellStyle name="Note 9 4 2 14 2" xfId="16477"/>
    <cellStyle name="Note 9 4 2 15" xfId="16478"/>
    <cellStyle name="Note 9 4 2 15 2" xfId="16479"/>
    <cellStyle name="Note 9 4 2 16" xfId="16480"/>
    <cellStyle name="Note 9 4 2 16 2" xfId="16481"/>
    <cellStyle name="Note 9 4 2 17" xfId="16482"/>
    <cellStyle name="Note 9 4 2 17 2" xfId="16483"/>
    <cellStyle name="Note 9 4 2 18" xfId="16484"/>
    <cellStyle name="Note 9 4 2 18 2" xfId="16485"/>
    <cellStyle name="Note 9 4 2 19" xfId="16486"/>
    <cellStyle name="Note 9 4 2 2" xfId="16487"/>
    <cellStyle name="Note 9 4 2 2 2" xfId="16488"/>
    <cellStyle name="Note 9 4 2 3" xfId="16489"/>
    <cellStyle name="Note 9 4 2 3 2" xfId="16490"/>
    <cellStyle name="Note 9 4 2 4" xfId="16491"/>
    <cellStyle name="Note 9 4 2 4 2" xfId="16492"/>
    <cellStyle name="Note 9 4 2 5" xfId="16493"/>
    <cellStyle name="Note 9 4 2 5 2" xfId="16494"/>
    <cellStyle name="Note 9 4 2 6" xfId="16495"/>
    <cellStyle name="Note 9 4 2 6 2" xfId="16496"/>
    <cellStyle name="Note 9 4 2 7" xfId="16497"/>
    <cellStyle name="Note 9 4 2 7 2" xfId="16498"/>
    <cellStyle name="Note 9 4 2 8" xfId="16499"/>
    <cellStyle name="Note 9 4 2 8 2" xfId="16500"/>
    <cellStyle name="Note 9 4 2 9" xfId="16501"/>
    <cellStyle name="Note 9 4 2 9 2" xfId="16502"/>
    <cellStyle name="Note 9 4 20" xfId="16503"/>
    <cellStyle name="Note 9 4 3" xfId="16504"/>
    <cellStyle name="Note 9 4 3 10" xfId="16505"/>
    <cellStyle name="Note 9 4 3 10 2" xfId="16506"/>
    <cellStyle name="Note 9 4 3 11" xfId="16507"/>
    <cellStyle name="Note 9 4 3 11 2" xfId="16508"/>
    <cellStyle name="Note 9 4 3 12" xfId="16509"/>
    <cellStyle name="Note 9 4 3 12 2" xfId="16510"/>
    <cellStyle name="Note 9 4 3 13" xfId="16511"/>
    <cellStyle name="Note 9 4 3 13 2" xfId="16512"/>
    <cellStyle name="Note 9 4 3 14" xfId="16513"/>
    <cellStyle name="Note 9 4 3 14 2" xfId="16514"/>
    <cellStyle name="Note 9 4 3 15" xfId="16515"/>
    <cellStyle name="Note 9 4 3 15 2" xfId="16516"/>
    <cellStyle name="Note 9 4 3 16" xfId="16517"/>
    <cellStyle name="Note 9 4 3 16 2" xfId="16518"/>
    <cellStyle name="Note 9 4 3 17" xfId="16519"/>
    <cellStyle name="Note 9 4 3 17 2" xfId="16520"/>
    <cellStyle name="Note 9 4 3 18" xfId="16521"/>
    <cellStyle name="Note 9 4 3 18 2" xfId="16522"/>
    <cellStyle name="Note 9 4 3 19" xfId="16523"/>
    <cellStyle name="Note 9 4 3 2" xfId="16524"/>
    <cellStyle name="Note 9 4 3 2 2" xfId="16525"/>
    <cellStyle name="Note 9 4 3 3" xfId="16526"/>
    <cellStyle name="Note 9 4 3 3 2" xfId="16527"/>
    <cellStyle name="Note 9 4 3 4" xfId="16528"/>
    <cellStyle name="Note 9 4 3 4 2" xfId="16529"/>
    <cellStyle name="Note 9 4 3 5" xfId="16530"/>
    <cellStyle name="Note 9 4 3 5 2" xfId="16531"/>
    <cellStyle name="Note 9 4 3 6" xfId="16532"/>
    <cellStyle name="Note 9 4 3 6 2" xfId="16533"/>
    <cellStyle name="Note 9 4 3 7" xfId="16534"/>
    <cellStyle name="Note 9 4 3 7 2" xfId="16535"/>
    <cellStyle name="Note 9 4 3 8" xfId="16536"/>
    <cellStyle name="Note 9 4 3 8 2" xfId="16537"/>
    <cellStyle name="Note 9 4 3 9" xfId="16538"/>
    <cellStyle name="Note 9 4 3 9 2" xfId="16539"/>
    <cellStyle name="Note 9 4 4" xfId="16540"/>
    <cellStyle name="Note 9 4 4 10" xfId="16541"/>
    <cellStyle name="Note 9 4 4 10 2" xfId="16542"/>
    <cellStyle name="Note 9 4 4 11" xfId="16543"/>
    <cellStyle name="Note 9 4 4 11 2" xfId="16544"/>
    <cellStyle name="Note 9 4 4 12" xfId="16545"/>
    <cellStyle name="Note 9 4 4 12 2" xfId="16546"/>
    <cellStyle name="Note 9 4 4 13" xfId="16547"/>
    <cellStyle name="Note 9 4 4 13 2" xfId="16548"/>
    <cellStyle name="Note 9 4 4 14" xfId="16549"/>
    <cellStyle name="Note 9 4 4 14 2" xfId="16550"/>
    <cellStyle name="Note 9 4 4 15" xfId="16551"/>
    <cellStyle name="Note 9 4 4 15 2" xfId="16552"/>
    <cellStyle name="Note 9 4 4 16" xfId="16553"/>
    <cellStyle name="Note 9 4 4 2" xfId="16554"/>
    <cellStyle name="Note 9 4 4 2 2" xfId="16555"/>
    <cellStyle name="Note 9 4 4 3" xfId="16556"/>
    <cellStyle name="Note 9 4 4 3 2" xfId="16557"/>
    <cellStyle name="Note 9 4 4 4" xfId="16558"/>
    <cellStyle name="Note 9 4 4 4 2" xfId="16559"/>
    <cellStyle name="Note 9 4 4 5" xfId="16560"/>
    <cellStyle name="Note 9 4 4 5 2" xfId="16561"/>
    <cellStyle name="Note 9 4 4 6" xfId="16562"/>
    <cellStyle name="Note 9 4 4 6 2" xfId="16563"/>
    <cellStyle name="Note 9 4 4 7" xfId="16564"/>
    <cellStyle name="Note 9 4 4 7 2" xfId="16565"/>
    <cellStyle name="Note 9 4 4 8" xfId="16566"/>
    <cellStyle name="Note 9 4 4 8 2" xfId="16567"/>
    <cellStyle name="Note 9 4 4 9" xfId="16568"/>
    <cellStyle name="Note 9 4 4 9 2" xfId="16569"/>
    <cellStyle name="Note 9 4 5" xfId="16570"/>
    <cellStyle name="Note 9 4 5 10" xfId="16571"/>
    <cellStyle name="Note 9 4 5 10 2" xfId="16572"/>
    <cellStyle name="Note 9 4 5 11" xfId="16573"/>
    <cellStyle name="Note 9 4 5 11 2" xfId="16574"/>
    <cellStyle name="Note 9 4 5 12" xfId="16575"/>
    <cellStyle name="Note 9 4 5 12 2" xfId="16576"/>
    <cellStyle name="Note 9 4 5 13" xfId="16577"/>
    <cellStyle name="Note 9 4 5 13 2" xfId="16578"/>
    <cellStyle name="Note 9 4 5 14" xfId="16579"/>
    <cellStyle name="Note 9 4 5 14 2" xfId="16580"/>
    <cellStyle name="Note 9 4 5 15" xfId="16581"/>
    <cellStyle name="Note 9 4 5 15 2" xfId="16582"/>
    <cellStyle name="Note 9 4 5 16" xfId="16583"/>
    <cellStyle name="Note 9 4 5 2" xfId="16584"/>
    <cellStyle name="Note 9 4 5 2 2" xfId="16585"/>
    <cellStyle name="Note 9 4 5 3" xfId="16586"/>
    <cellStyle name="Note 9 4 5 3 2" xfId="16587"/>
    <cellStyle name="Note 9 4 5 4" xfId="16588"/>
    <cellStyle name="Note 9 4 5 4 2" xfId="16589"/>
    <cellStyle name="Note 9 4 5 5" xfId="16590"/>
    <cellStyle name="Note 9 4 5 5 2" xfId="16591"/>
    <cellStyle name="Note 9 4 5 6" xfId="16592"/>
    <cellStyle name="Note 9 4 5 6 2" xfId="16593"/>
    <cellStyle name="Note 9 4 5 7" xfId="16594"/>
    <cellStyle name="Note 9 4 5 7 2" xfId="16595"/>
    <cellStyle name="Note 9 4 5 8" xfId="16596"/>
    <cellStyle name="Note 9 4 5 8 2" xfId="16597"/>
    <cellStyle name="Note 9 4 5 9" xfId="16598"/>
    <cellStyle name="Note 9 4 5 9 2" xfId="16599"/>
    <cellStyle name="Note 9 4 6" xfId="16600"/>
    <cellStyle name="Note 9 4 6 10" xfId="16601"/>
    <cellStyle name="Note 9 4 6 10 2" xfId="16602"/>
    <cellStyle name="Note 9 4 6 11" xfId="16603"/>
    <cellStyle name="Note 9 4 6 11 2" xfId="16604"/>
    <cellStyle name="Note 9 4 6 12" xfId="16605"/>
    <cellStyle name="Note 9 4 6 12 2" xfId="16606"/>
    <cellStyle name="Note 9 4 6 13" xfId="16607"/>
    <cellStyle name="Note 9 4 6 13 2" xfId="16608"/>
    <cellStyle name="Note 9 4 6 14" xfId="16609"/>
    <cellStyle name="Note 9 4 6 14 2" xfId="16610"/>
    <cellStyle name="Note 9 4 6 15" xfId="16611"/>
    <cellStyle name="Note 9 4 6 2" xfId="16612"/>
    <cellStyle name="Note 9 4 6 2 2" xfId="16613"/>
    <cellStyle name="Note 9 4 6 3" xfId="16614"/>
    <cellStyle name="Note 9 4 6 3 2" xfId="16615"/>
    <cellStyle name="Note 9 4 6 4" xfId="16616"/>
    <cellStyle name="Note 9 4 6 4 2" xfId="16617"/>
    <cellStyle name="Note 9 4 6 5" xfId="16618"/>
    <cellStyle name="Note 9 4 6 5 2" xfId="16619"/>
    <cellStyle name="Note 9 4 6 6" xfId="16620"/>
    <cellStyle name="Note 9 4 6 6 2" xfId="16621"/>
    <cellStyle name="Note 9 4 6 7" xfId="16622"/>
    <cellStyle name="Note 9 4 6 7 2" xfId="16623"/>
    <cellStyle name="Note 9 4 6 8" xfId="16624"/>
    <cellStyle name="Note 9 4 6 8 2" xfId="16625"/>
    <cellStyle name="Note 9 4 6 9" xfId="16626"/>
    <cellStyle name="Note 9 4 6 9 2" xfId="16627"/>
    <cellStyle name="Note 9 4 7" xfId="16628"/>
    <cellStyle name="Note 9 4 7 2" xfId="16629"/>
    <cellStyle name="Note 9 4 8" xfId="16630"/>
    <cellStyle name="Note 9 4 8 2" xfId="16631"/>
    <cellStyle name="Note 9 4 9" xfId="16632"/>
    <cellStyle name="Note 9 4 9 2" xfId="16633"/>
    <cellStyle name="Note 9 5" xfId="16634"/>
    <cellStyle name="Note 9 5 10" xfId="16635"/>
    <cellStyle name="Note 9 5 10 2" xfId="16636"/>
    <cellStyle name="Note 9 5 11" xfId="16637"/>
    <cellStyle name="Note 9 5 11 2" xfId="16638"/>
    <cellStyle name="Note 9 5 12" xfId="16639"/>
    <cellStyle name="Note 9 5 12 2" xfId="16640"/>
    <cellStyle name="Note 9 5 13" xfId="16641"/>
    <cellStyle name="Note 9 5 13 2" xfId="16642"/>
    <cellStyle name="Note 9 5 14" xfId="16643"/>
    <cellStyle name="Note 9 5 14 2" xfId="16644"/>
    <cellStyle name="Note 9 5 15" xfId="16645"/>
    <cellStyle name="Note 9 5 15 2" xfId="16646"/>
    <cellStyle name="Note 9 5 16" xfId="16647"/>
    <cellStyle name="Note 9 5 16 2" xfId="16648"/>
    <cellStyle name="Note 9 5 17" xfId="16649"/>
    <cellStyle name="Note 9 5 17 2" xfId="16650"/>
    <cellStyle name="Note 9 5 18" xfId="16651"/>
    <cellStyle name="Note 9 5 18 2" xfId="16652"/>
    <cellStyle name="Note 9 5 19" xfId="16653"/>
    <cellStyle name="Note 9 5 19 2" xfId="16654"/>
    <cellStyle name="Note 9 5 2" xfId="16655"/>
    <cellStyle name="Note 9 5 2 10" xfId="16656"/>
    <cellStyle name="Note 9 5 2 10 2" xfId="16657"/>
    <cellStyle name="Note 9 5 2 11" xfId="16658"/>
    <cellStyle name="Note 9 5 2 11 2" xfId="16659"/>
    <cellStyle name="Note 9 5 2 12" xfId="16660"/>
    <cellStyle name="Note 9 5 2 12 2" xfId="16661"/>
    <cellStyle name="Note 9 5 2 13" xfId="16662"/>
    <cellStyle name="Note 9 5 2 13 2" xfId="16663"/>
    <cellStyle name="Note 9 5 2 14" xfId="16664"/>
    <cellStyle name="Note 9 5 2 14 2" xfId="16665"/>
    <cellStyle name="Note 9 5 2 15" xfId="16666"/>
    <cellStyle name="Note 9 5 2 15 2" xfId="16667"/>
    <cellStyle name="Note 9 5 2 16" xfId="16668"/>
    <cellStyle name="Note 9 5 2 16 2" xfId="16669"/>
    <cellStyle name="Note 9 5 2 17" xfId="16670"/>
    <cellStyle name="Note 9 5 2 17 2" xfId="16671"/>
    <cellStyle name="Note 9 5 2 18" xfId="16672"/>
    <cellStyle name="Note 9 5 2 18 2" xfId="16673"/>
    <cellStyle name="Note 9 5 2 19" xfId="16674"/>
    <cellStyle name="Note 9 5 2 2" xfId="16675"/>
    <cellStyle name="Note 9 5 2 2 2" xfId="16676"/>
    <cellStyle name="Note 9 5 2 3" xfId="16677"/>
    <cellStyle name="Note 9 5 2 3 2" xfId="16678"/>
    <cellStyle name="Note 9 5 2 4" xfId="16679"/>
    <cellStyle name="Note 9 5 2 4 2" xfId="16680"/>
    <cellStyle name="Note 9 5 2 5" xfId="16681"/>
    <cellStyle name="Note 9 5 2 5 2" xfId="16682"/>
    <cellStyle name="Note 9 5 2 6" xfId="16683"/>
    <cellStyle name="Note 9 5 2 6 2" xfId="16684"/>
    <cellStyle name="Note 9 5 2 7" xfId="16685"/>
    <cellStyle name="Note 9 5 2 7 2" xfId="16686"/>
    <cellStyle name="Note 9 5 2 8" xfId="16687"/>
    <cellStyle name="Note 9 5 2 8 2" xfId="16688"/>
    <cellStyle name="Note 9 5 2 9" xfId="16689"/>
    <cellStyle name="Note 9 5 2 9 2" xfId="16690"/>
    <cellStyle name="Note 9 5 20" xfId="16691"/>
    <cellStyle name="Note 9 5 3" xfId="16692"/>
    <cellStyle name="Note 9 5 3 10" xfId="16693"/>
    <cellStyle name="Note 9 5 3 10 2" xfId="16694"/>
    <cellStyle name="Note 9 5 3 11" xfId="16695"/>
    <cellStyle name="Note 9 5 3 11 2" xfId="16696"/>
    <cellStyle name="Note 9 5 3 12" xfId="16697"/>
    <cellStyle name="Note 9 5 3 12 2" xfId="16698"/>
    <cellStyle name="Note 9 5 3 13" xfId="16699"/>
    <cellStyle name="Note 9 5 3 13 2" xfId="16700"/>
    <cellStyle name="Note 9 5 3 14" xfId="16701"/>
    <cellStyle name="Note 9 5 3 14 2" xfId="16702"/>
    <cellStyle name="Note 9 5 3 15" xfId="16703"/>
    <cellStyle name="Note 9 5 3 15 2" xfId="16704"/>
    <cellStyle name="Note 9 5 3 16" xfId="16705"/>
    <cellStyle name="Note 9 5 3 16 2" xfId="16706"/>
    <cellStyle name="Note 9 5 3 17" xfId="16707"/>
    <cellStyle name="Note 9 5 3 17 2" xfId="16708"/>
    <cellStyle name="Note 9 5 3 18" xfId="16709"/>
    <cellStyle name="Note 9 5 3 2" xfId="16710"/>
    <cellStyle name="Note 9 5 3 2 2" xfId="16711"/>
    <cellStyle name="Note 9 5 3 3" xfId="16712"/>
    <cellStyle name="Note 9 5 3 3 2" xfId="16713"/>
    <cellStyle name="Note 9 5 3 4" xfId="16714"/>
    <cellStyle name="Note 9 5 3 4 2" xfId="16715"/>
    <cellStyle name="Note 9 5 3 5" xfId="16716"/>
    <cellStyle name="Note 9 5 3 5 2" xfId="16717"/>
    <cellStyle name="Note 9 5 3 6" xfId="16718"/>
    <cellStyle name="Note 9 5 3 6 2" xfId="16719"/>
    <cellStyle name="Note 9 5 3 7" xfId="16720"/>
    <cellStyle name="Note 9 5 3 7 2" xfId="16721"/>
    <cellStyle name="Note 9 5 3 8" xfId="16722"/>
    <cellStyle name="Note 9 5 3 8 2" xfId="16723"/>
    <cellStyle name="Note 9 5 3 9" xfId="16724"/>
    <cellStyle name="Note 9 5 3 9 2" xfId="16725"/>
    <cellStyle name="Note 9 5 4" xfId="16726"/>
    <cellStyle name="Note 9 5 4 10" xfId="16727"/>
    <cellStyle name="Note 9 5 4 10 2" xfId="16728"/>
    <cellStyle name="Note 9 5 4 11" xfId="16729"/>
    <cellStyle name="Note 9 5 4 11 2" xfId="16730"/>
    <cellStyle name="Note 9 5 4 12" xfId="16731"/>
    <cellStyle name="Note 9 5 4 12 2" xfId="16732"/>
    <cellStyle name="Note 9 5 4 13" xfId="16733"/>
    <cellStyle name="Note 9 5 4 13 2" xfId="16734"/>
    <cellStyle name="Note 9 5 4 14" xfId="16735"/>
    <cellStyle name="Note 9 5 4 14 2" xfId="16736"/>
    <cellStyle name="Note 9 5 4 15" xfId="16737"/>
    <cellStyle name="Note 9 5 4 15 2" xfId="16738"/>
    <cellStyle name="Note 9 5 4 16" xfId="16739"/>
    <cellStyle name="Note 9 5 4 2" xfId="16740"/>
    <cellStyle name="Note 9 5 4 2 2" xfId="16741"/>
    <cellStyle name="Note 9 5 4 3" xfId="16742"/>
    <cellStyle name="Note 9 5 4 3 2" xfId="16743"/>
    <cellStyle name="Note 9 5 4 4" xfId="16744"/>
    <cellStyle name="Note 9 5 4 4 2" xfId="16745"/>
    <cellStyle name="Note 9 5 4 5" xfId="16746"/>
    <cellStyle name="Note 9 5 4 5 2" xfId="16747"/>
    <cellStyle name="Note 9 5 4 6" xfId="16748"/>
    <cellStyle name="Note 9 5 4 6 2" xfId="16749"/>
    <cellStyle name="Note 9 5 4 7" xfId="16750"/>
    <cellStyle name="Note 9 5 4 7 2" xfId="16751"/>
    <cellStyle name="Note 9 5 4 8" xfId="16752"/>
    <cellStyle name="Note 9 5 4 8 2" xfId="16753"/>
    <cellStyle name="Note 9 5 4 9" xfId="16754"/>
    <cellStyle name="Note 9 5 4 9 2" xfId="16755"/>
    <cellStyle name="Note 9 5 5" xfId="16756"/>
    <cellStyle name="Note 9 5 5 10" xfId="16757"/>
    <cellStyle name="Note 9 5 5 10 2" xfId="16758"/>
    <cellStyle name="Note 9 5 5 11" xfId="16759"/>
    <cellStyle name="Note 9 5 5 11 2" xfId="16760"/>
    <cellStyle name="Note 9 5 5 12" xfId="16761"/>
    <cellStyle name="Note 9 5 5 12 2" xfId="16762"/>
    <cellStyle name="Note 9 5 5 13" xfId="16763"/>
    <cellStyle name="Note 9 5 5 13 2" xfId="16764"/>
    <cellStyle name="Note 9 5 5 14" xfId="16765"/>
    <cellStyle name="Note 9 5 5 14 2" xfId="16766"/>
    <cellStyle name="Note 9 5 5 15" xfId="16767"/>
    <cellStyle name="Note 9 5 5 15 2" xfId="16768"/>
    <cellStyle name="Note 9 5 5 16" xfId="16769"/>
    <cellStyle name="Note 9 5 5 2" xfId="16770"/>
    <cellStyle name="Note 9 5 5 2 2" xfId="16771"/>
    <cellStyle name="Note 9 5 5 3" xfId="16772"/>
    <cellStyle name="Note 9 5 5 3 2" xfId="16773"/>
    <cellStyle name="Note 9 5 5 4" xfId="16774"/>
    <cellStyle name="Note 9 5 5 4 2" xfId="16775"/>
    <cellStyle name="Note 9 5 5 5" xfId="16776"/>
    <cellStyle name="Note 9 5 5 5 2" xfId="16777"/>
    <cellStyle name="Note 9 5 5 6" xfId="16778"/>
    <cellStyle name="Note 9 5 5 6 2" xfId="16779"/>
    <cellStyle name="Note 9 5 5 7" xfId="16780"/>
    <cellStyle name="Note 9 5 5 7 2" xfId="16781"/>
    <cellStyle name="Note 9 5 5 8" xfId="16782"/>
    <cellStyle name="Note 9 5 5 8 2" xfId="16783"/>
    <cellStyle name="Note 9 5 5 9" xfId="16784"/>
    <cellStyle name="Note 9 5 5 9 2" xfId="16785"/>
    <cellStyle name="Note 9 5 6" xfId="16786"/>
    <cellStyle name="Note 9 5 6 10" xfId="16787"/>
    <cellStyle name="Note 9 5 6 10 2" xfId="16788"/>
    <cellStyle name="Note 9 5 6 11" xfId="16789"/>
    <cellStyle name="Note 9 5 6 11 2" xfId="16790"/>
    <cellStyle name="Note 9 5 6 12" xfId="16791"/>
    <cellStyle name="Note 9 5 6 12 2" xfId="16792"/>
    <cellStyle name="Note 9 5 6 13" xfId="16793"/>
    <cellStyle name="Note 9 5 6 13 2" xfId="16794"/>
    <cellStyle name="Note 9 5 6 14" xfId="16795"/>
    <cellStyle name="Note 9 5 6 14 2" xfId="16796"/>
    <cellStyle name="Note 9 5 6 15" xfId="16797"/>
    <cellStyle name="Note 9 5 6 2" xfId="16798"/>
    <cellStyle name="Note 9 5 6 2 2" xfId="16799"/>
    <cellStyle name="Note 9 5 6 3" xfId="16800"/>
    <cellStyle name="Note 9 5 6 3 2" xfId="16801"/>
    <cellStyle name="Note 9 5 6 4" xfId="16802"/>
    <cellStyle name="Note 9 5 6 4 2" xfId="16803"/>
    <cellStyle name="Note 9 5 6 5" xfId="16804"/>
    <cellStyle name="Note 9 5 6 5 2" xfId="16805"/>
    <cellStyle name="Note 9 5 6 6" xfId="16806"/>
    <cellStyle name="Note 9 5 6 6 2" xfId="16807"/>
    <cellStyle name="Note 9 5 6 7" xfId="16808"/>
    <cellStyle name="Note 9 5 6 7 2" xfId="16809"/>
    <cellStyle name="Note 9 5 6 8" xfId="16810"/>
    <cellStyle name="Note 9 5 6 8 2" xfId="16811"/>
    <cellStyle name="Note 9 5 6 9" xfId="16812"/>
    <cellStyle name="Note 9 5 6 9 2" xfId="16813"/>
    <cellStyle name="Note 9 5 7" xfId="16814"/>
    <cellStyle name="Note 9 5 7 2" xfId="16815"/>
    <cellStyle name="Note 9 5 8" xfId="16816"/>
    <cellStyle name="Note 9 5 8 2" xfId="16817"/>
    <cellStyle name="Note 9 5 9" xfId="16818"/>
    <cellStyle name="Note 9 5 9 2" xfId="16819"/>
    <cellStyle name="Note 9 6" xfId="16820"/>
    <cellStyle name="Note 9 6 10" xfId="16821"/>
    <cellStyle name="Note 9 6 10 2" xfId="16822"/>
    <cellStyle name="Note 9 6 11" xfId="16823"/>
    <cellStyle name="Note 9 6 11 2" xfId="16824"/>
    <cellStyle name="Note 9 6 12" xfId="16825"/>
    <cellStyle name="Note 9 6 12 2" xfId="16826"/>
    <cellStyle name="Note 9 6 13" xfId="16827"/>
    <cellStyle name="Note 9 6 13 2" xfId="16828"/>
    <cellStyle name="Note 9 6 14" xfId="16829"/>
    <cellStyle name="Note 9 6 14 2" xfId="16830"/>
    <cellStyle name="Note 9 6 15" xfId="16831"/>
    <cellStyle name="Note 9 6 15 2" xfId="16832"/>
    <cellStyle name="Note 9 6 16" xfId="16833"/>
    <cellStyle name="Note 9 6 16 2" xfId="16834"/>
    <cellStyle name="Note 9 6 17" xfId="16835"/>
    <cellStyle name="Note 9 6 17 2" xfId="16836"/>
    <cellStyle name="Note 9 6 18" xfId="16837"/>
    <cellStyle name="Note 9 6 18 2" xfId="16838"/>
    <cellStyle name="Note 9 6 19" xfId="16839"/>
    <cellStyle name="Note 9 6 2" xfId="16840"/>
    <cellStyle name="Note 9 6 2 10" xfId="16841"/>
    <cellStyle name="Note 9 6 2 10 2" xfId="16842"/>
    <cellStyle name="Note 9 6 2 11" xfId="16843"/>
    <cellStyle name="Note 9 6 2 11 2" xfId="16844"/>
    <cellStyle name="Note 9 6 2 12" xfId="16845"/>
    <cellStyle name="Note 9 6 2 12 2" xfId="16846"/>
    <cellStyle name="Note 9 6 2 13" xfId="16847"/>
    <cellStyle name="Note 9 6 2 13 2" xfId="16848"/>
    <cellStyle name="Note 9 6 2 14" xfId="16849"/>
    <cellStyle name="Note 9 6 2 14 2" xfId="16850"/>
    <cellStyle name="Note 9 6 2 15" xfId="16851"/>
    <cellStyle name="Note 9 6 2 15 2" xfId="16852"/>
    <cellStyle name="Note 9 6 2 16" xfId="16853"/>
    <cellStyle name="Note 9 6 2 16 2" xfId="16854"/>
    <cellStyle name="Note 9 6 2 17" xfId="16855"/>
    <cellStyle name="Note 9 6 2 17 2" xfId="16856"/>
    <cellStyle name="Note 9 6 2 18" xfId="16857"/>
    <cellStyle name="Note 9 6 2 2" xfId="16858"/>
    <cellStyle name="Note 9 6 2 2 2" xfId="16859"/>
    <cellStyle name="Note 9 6 2 3" xfId="16860"/>
    <cellStyle name="Note 9 6 2 3 2" xfId="16861"/>
    <cellStyle name="Note 9 6 2 4" xfId="16862"/>
    <cellStyle name="Note 9 6 2 4 2" xfId="16863"/>
    <cellStyle name="Note 9 6 2 5" xfId="16864"/>
    <cellStyle name="Note 9 6 2 5 2" xfId="16865"/>
    <cellStyle name="Note 9 6 2 6" xfId="16866"/>
    <cellStyle name="Note 9 6 2 6 2" xfId="16867"/>
    <cellStyle name="Note 9 6 2 7" xfId="16868"/>
    <cellStyle name="Note 9 6 2 7 2" xfId="16869"/>
    <cellStyle name="Note 9 6 2 8" xfId="16870"/>
    <cellStyle name="Note 9 6 2 8 2" xfId="16871"/>
    <cellStyle name="Note 9 6 2 9" xfId="16872"/>
    <cellStyle name="Note 9 6 2 9 2" xfId="16873"/>
    <cellStyle name="Note 9 6 3" xfId="16874"/>
    <cellStyle name="Note 9 6 3 10" xfId="16875"/>
    <cellStyle name="Note 9 6 3 10 2" xfId="16876"/>
    <cellStyle name="Note 9 6 3 11" xfId="16877"/>
    <cellStyle name="Note 9 6 3 11 2" xfId="16878"/>
    <cellStyle name="Note 9 6 3 12" xfId="16879"/>
    <cellStyle name="Note 9 6 3 12 2" xfId="16880"/>
    <cellStyle name="Note 9 6 3 13" xfId="16881"/>
    <cellStyle name="Note 9 6 3 13 2" xfId="16882"/>
    <cellStyle name="Note 9 6 3 14" xfId="16883"/>
    <cellStyle name="Note 9 6 3 14 2" xfId="16884"/>
    <cellStyle name="Note 9 6 3 15" xfId="16885"/>
    <cellStyle name="Note 9 6 3 15 2" xfId="16886"/>
    <cellStyle name="Note 9 6 3 16" xfId="16887"/>
    <cellStyle name="Note 9 6 3 2" xfId="16888"/>
    <cellStyle name="Note 9 6 3 2 2" xfId="16889"/>
    <cellStyle name="Note 9 6 3 3" xfId="16890"/>
    <cellStyle name="Note 9 6 3 3 2" xfId="16891"/>
    <cellStyle name="Note 9 6 3 4" xfId="16892"/>
    <cellStyle name="Note 9 6 3 4 2" xfId="16893"/>
    <cellStyle name="Note 9 6 3 5" xfId="16894"/>
    <cellStyle name="Note 9 6 3 5 2" xfId="16895"/>
    <cellStyle name="Note 9 6 3 6" xfId="16896"/>
    <cellStyle name="Note 9 6 3 6 2" xfId="16897"/>
    <cellStyle name="Note 9 6 3 7" xfId="16898"/>
    <cellStyle name="Note 9 6 3 7 2" xfId="16899"/>
    <cellStyle name="Note 9 6 3 8" xfId="16900"/>
    <cellStyle name="Note 9 6 3 8 2" xfId="16901"/>
    <cellStyle name="Note 9 6 3 9" xfId="16902"/>
    <cellStyle name="Note 9 6 3 9 2" xfId="16903"/>
    <cellStyle name="Note 9 6 4" xfId="16904"/>
    <cellStyle name="Note 9 6 4 10" xfId="16905"/>
    <cellStyle name="Note 9 6 4 10 2" xfId="16906"/>
    <cellStyle name="Note 9 6 4 11" xfId="16907"/>
    <cellStyle name="Note 9 6 4 11 2" xfId="16908"/>
    <cellStyle name="Note 9 6 4 12" xfId="16909"/>
    <cellStyle name="Note 9 6 4 12 2" xfId="16910"/>
    <cellStyle name="Note 9 6 4 13" xfId="16911"/>
    <cellStyle name="Note 9 6 4 13 2" xfId="16912"/>
    <cellStyle name="Note 9 6 4 14" xfId="16913"/>
    <cellStyle name="Note 9 6 4 14 2" xfId="16914"/>
    <cellStyle name="Note 9 6 4 15" xfId="16915"/>
    <cellStyle name="Note 9 6 4 15 2" xfId="16916"/>
    <cellStyle name="Note 9 6 4 16" xfId="16917"/>
    <cellStyle name="Note 9 6 4 2" xfId="16918"/>
    <cellStyle name="Note 9 6 4 2 2" xfId="16919"/>
    <cellStyle name="Note 9 6 4 3" xfId="16920"/>
    <cellStyle name="Note 9 6 4 3 2" xfId="16921"/>
    <cellStyle name="Note 9 6 4 4" xfId="16922"/>
    <cellStyle name="Note 9 6 4 4 2" xfId="16923"/>
    <cellStyle name="Note 9 6 4 5" xfId="16924"/>
    <cellStyle name="Note 9 6 4 5 2" xfId="16925"/>
    <cellStyle name="Note 9 6 4 6" xfId="16926"/>
    <cellStyle name="Note 9 6 4 6 2" xfId="16927"/>
    <cellStyle name="Note 9 6 4 7" xfId="16928"/>
    <cellStyle name="Note 9 6 4 7 2" xfId="16929"/>
    <cellStyle name="Note 9 6 4 8" xfId="16930"/>
    <cellStyle name="Note 9 6 4 8 2" xfId="16931"/>
    <cellStyle name="Note 9 6 4 9" xfId="16932"/>
    <cellStyle name="Note 9 6 4 9 2" xfId="16933"/>
    <cellStyle name="Note 9 6 5" xfId="16934"/>
    <cellStyle name="Note 9 6 5 10" xfId="16935"/>
    <cellStyle name="Note 9 6 5 10 2" xfId="16936"/>
    <cellStyle name="Note 9 6 5 11" xfId="16937"/>
    <cellStyle name="Note 9 6 5 11 2" xfId="16938"/>
    <cellStyle name="Note 9 6 5 12" xfId="16939"/>
    <cellStyle name="Note 9 6 5 12 2" xfId="16940"/>
    <cellStyle name="Note 9 6 5 13" xfId="16941"/>
    <cellStyle name="Note 9 6 5 13 2" xfId="16942"/>
    <cellStyle name="Note 9 6 5 14" xfId="16943"/>
    <cellStyle name="Note 9 6 5 14 2" xfId="16944"/>
    <cellStyle name="Note 9 6 5 15" xfId="16945"/>
    <cellStyle name="Note 9 6 5 2" xfId="16946"/>
    <cellStyle name="Note 9 6 5 2 2" xfId="16947"/>
    <cellStyle name="Note 9 6 5 3" xfId="16948"/>
    <cellStyle name="Note 9 6 5 3 2" xfId="16949"/>
    <cellStyle name="Note 9 6 5 4" xfId="16950"/>
    <cellStyle name="Note 9 6 5 4 2" xfId="16951"/>
    <cellStyle name="Note 9 6 5 5" xfId="16952"/>
    <cellStyle name="Note 9 6 5 5 2" xfId="16953"/>
    <cellStyle name="Note 9 6 5 6" xfId="16954"/>
    <cellStyle name="Note 9 6 5 6 2" xfId="16955"/>
    <cellStyle name="Note 9 6 5 7" xfId="16956"/>
    <cellStyle name="Note 9 6 5 7 2" xfId="16957"/>
    <cellStyle name="Note 9 6 5 8" xfId="16958"/>
    <cellStyle name="Note 9 6 5 8 2" xfId="16959"/>
    <cellStyle name="Note 9 6 5 9" xfId="16960"/>
    <cellStyle name="Note 9 6 5 9 2" xfId="16961"/>
    <cellStyle name="Note 9 6 6" xfId="16962"/>
    <cellStyle name="Note 9 6 6 2" xfId="16963"/>
    <cellStyle name="Note 9 6 7" xfId="16964"/>
    <cellStyle name="Note 9 6 7 2" xfId="16965"/>
    <cellStyle name="Note 9 6 8" xfId="16966"/>
    <cellStyle name="Note 9 6 8 2" xfId="16967"/>
    <cellStyle name="Note 9 6 9" xfId="16968"/>
    <cellStyle name="Note 9 6 9 2" xfId="16969"/>
    <cellStyle name="Note 9 7" xfId="16970"/>
    <cellStyle name="Note 9 7 10" xfId="16971"/>
    <cellStyle name="Note 9 7 10 2" xfId="16972"/>
    <cellStyle name="Note 9 7 11" xfId="16973"/>
    <cellStyle name="Note 9 7 11 2" xfId="16974"/>
    <cellStyle name="Note 9 7 12" xfId="16975"/>
    <cellStyle name="Note 9 7 12 2" xfId="16976"/>
    <cellStyle name="Note 9 7 13" xfId="16977"/>
    <cellStyle name="Note 9 7 13 2" xfId="16978"/>
    <cellStyle name="Note 9 7 14" xfId="16979"/>
    <cellStyle name="Note 9 7 14 2" xfId="16980"/>
    <cellStyle name="Note 9 7 15" xfId="16981"/>
    <cellStyle name="Note 9 7 15 2" xfId="16982"/>
    <cellStyle name="Note 9 7 16" xfId="16983"/>
    <cellStyle name="Note 9 7 16 2" xfId="16984"/>
    <cellStyle name="Note 9 7 17" xfId="16985"/>
    <cellStyle name="Note 9 7 17 2" xfId="16986"/>
    <cellStyle name="Note 9 7 18" xfId="16987"/>
    <cellStyle name="Note 9 7 18 2" xfId="16988"/>
    <cellStyle name="Note 9 7 19" xfId="16989"/>
    <cellStyle name="Note 9 7 2" xfId="16990"/>
    <cellStyle name="Note 9 7 2 10" xfId="16991"/>
    <cellStyle name="Note 9 7 2 10 2" xfId="16992"/>
    <cellStyle name="Note 9 7 2 11" xfId="16993"/>
    <cellStyle name="Note 9 7 2 11 2" xfId="16994"/>
    <cellStyle name="Note 9 7 2 12" xfId="16995"/>
    <cellStyle name="Note 9 7 2 12 2" xfId="16996"/>
    <cellStyle name="Note 9 7 2 13" xfId="16997"/>
    <cellStyle name="Note 9 7 2 13 2" xfId="16998"/>
    <cellStyle name="Note 9 7 2 14" xfId="16999"/>
    <cellStyle name="Note 9 7 2 14 2" xfId="17000"/>
    <cellStyle name="Note 9 7 2 15" xfId="17001"/>
    <cellStyle name="Note 9 7 2 15 2" xfId="17002"/>
    <cellStyle name="Note 9 7 2 16" xfId="17003"/>
    <cellStyle name="Note 9 7 2 16 2" xfId="17004"/>
    <cellStyle name="Note 9 7 2 17" xfId="17005"/>
    <cellStyle name="Note 9 7 2 17 2" xfId="17006"/>
    <cellStyle name="Note 9 7 2 18" xfId="17007"/>
    <cellStyle name="Note 9 7 2 2" xfId="17008"/>
    <cellStyle name="Note 9 7 2 2 2" xfId="17009"/>
    <cellStyle name="Note 9 7 2 3" xfId="17010"/>
    <cellStyle name="Note 9 7 2 3 2" xfId="17011"/>
    <cellStyle name="Note 9 7 2 4" xfId="17012"/>
    <cellStyle name="Note 9 7 2 4 2" xfId="17013"/>
    <cellStyle name="Note 9 7 2 5" xfId="17014"/>
    <cellStyle name="Note 9 7 2 5 2" xfId="17015"/>
    <cellStyle name="Note 9 7 2 6" xfId="17016"/>
    <cellStyle name="Note 9 7 2 6 2" xfId="17017"/>
    <cellStyle name="Note 9 7 2 7" xfId="17018"/>
    <cellStyle name="Note 9 7 2 7 2" xfId="17019"/>
    <cellStyle name="Note 9 7 2 8" xfId="17020"/>
    <cellStyle name="Note 9 7 2 8 2" xfId="17021"/>
    <cellStyle name="Note 9 7 2 9" xfId="17022"/>
    <cellStyle name="Note 9 7 2 9 2" xfId="17023"/>
    <cellStyle name="Note 9 7 3" xfId="17024"/>
    <cellStyle name="Note 9 7 3 10" xfId="17025"/>
    <cellStyle name="Note 9 7 3 10 2" xfId="17026"/>
    <cellStyle name="Note 9 7 3 11" xfId="17027"/>
    <cellStyle name="Note 9 7 3 11 2" xfId="17028"/>
    <cellStyle name="Note 9 7 3 12" xfId="17029"/>
    <cellStyle name="Note 9 7 3 12 2" xfId="17030"/>
    <cellStyle name="Note 9 7 3 13" xfId="17031"/>
    <cellStyle name="Note 9 7 3 13 2" xfId="17032"/>
    <cellStyle name="Note 9 7 3 14" xfId="17033"/>
    <cellStyle name="Note 9 7 3 14 2" xfId="17034"/>
    <cellStyle name="Note 9 7 3 15" xfId="17035"/>
    <cellStyle name="Note 9 7 3 15 2" xfId="17036"/>
    <cellStyle name="Note 9 7 3 16" xfId="17037"/>
    <cellStyle name="Note 9 7 3 2" xfId="17038"/>
    <cellStyle name="Note 9 7 3 2 2" xfId="17039"/>
    <cellStyle name="Note 9 7 3 3" xfId="17040"/>
    <cellStyle name="Note 9 7 3 3 2" xfId="17041"/>
    <cellStyle name="Note 9 7 3 4" xfId="17042"/>
    <cellStyle name="Note 9 7 3 4 2" xfId="17043"/>
    <cellStyle name="Note 9 7 3 5" xfId="17044"/>
    <cellStyle name="Note 9 7 3 5 2" xfId="17045"/>
    <cellStyle name="Note 9 7 3 6" xfId="17046"/>
    <cellStyle name="Note 9 7 3 6 2" xfId="17047"/>
    <cellStyle name="Note 9 7 3 7" xfId="17048"/>
    <cellStyle name="Note 9 7 3 7 2" xfId="17049"/>
    <cellStyle name="Note 9 7 3 8" xfId="17050"/>
    <cellStyle name="Note 9 7 3 8 2" xfId="17051"/>
    <cellStyle name="Note 9 7 3 9" xfId="17052"/>
    <cellStyle name="Note 9 7 3 9 2" xfId="17053"/>
    <cellStyle name="Note 9 7 4" xfId="17054"/>
    <cellStyle name="Note 9 7 4 10" xfId="17055"/>
    <cellStyle name="Note 9 7 4 10 2" xfId="17056"/>
    <cellStyle name="Note 9 7 4 11" xfId="17057"/>
    <cellStyle name="Note 9 7 4 11 2" xfId="17058"/>
    <cellStyle name="Note 9 7 4 12" xfId="17059"/>
    <cellStyle name="Note 9 7 4 12 2" xfId="17060"/>
    <cellStyle name="Note 9 7 4 13" xfId="17061"/>
    <cellStyle name="Note 9 7 4 13 2" xfId="17062"/>
    <cellStyle name="Note 9 7 4 14" xfId="17063"/>
    <cellStyle name="Note 9 7 4 14 2" xfId="17064"/>
    <cellStyle name="Note 9 7 4 15" xfId="17065"/>
    <cellStyle name="Note 9 7 4 15 2" xfId="17066"/>
    <cellStyle name="Note 9 7 4 16" xfId="17067"/>
    <cellStyle name="Note 9 7 4 2" xfId="17068"/>
    <cellStyle name="Note 9 7 4 2 2" xfId="17069"/>
    <cellStyle name="Note 9 7 4 3" xfId="17070"/>
    <cellStyle name="Note 9 7 4 3 2" xfId="17071"/>
    <cellStyle name="Note 9 7 4 4" xfId="17072"/>
    <cellStyle name="Note 9 7 4 4 2" xfId="17073"/>
    <cellStyle name="Note 9 7 4 5" xfId="17074"/>
    <cellStyle name="Note 9 7 4 5 2" xfId="17075"/>
    <cellStyle name="Note 9 7 4 6" xfId="17076"/>
    <cellStyle name="Note 9 7 4 6 2" xfId="17077"/>
    <cellStyle name="Note 9 7 4 7" xfId="17078"/>
    <cellStyle name="Note 9 7 4 7 2" xfId="17079"/>
    <cellStyle name="Note 9 7 4 8" xfId="17080"/>
    <cellStyle name="Note 9 7 4 8 2" xfId="17081"/>
    <cellStyle name="Note 9 7 4 9" xfId="17082"/>
    <cellStyle name="Note 9 7 4 9 2" xfId="17083"/>
    <cellStyle name="Note 9 7 5" xfId="17084"/>
    <cellStyle name="Note 9 7 5 10" xfId="17085"/>
    <cellStyle name="Note 9 7 5 10 2" xfId="17086"/>
    <cellStyle name="Note 9 7 5 11" xfId="17087"/>
    <cellStyle name="Note 9 7 5 11 2" xfId="17088"/>
    <cellStyle name="Note 9 7 5 12" xfId="17089"/>
    <cellStyle name="Note 9 7 5 12 2" xfId="17090"/>
    <cellStyle name="Note 9 7 5 13" xfId="17091"/>
    <cellStyle name="Note 9 7 5 13 2" xfId="17092"/>
    <cellStyle name="Note 9 7 5 14" xfId="17093"/>
    <cellStyle name="Note 9 7 5 14 2" xfId="17094"/>
    <cellStyle name="Note 9 7 5 15" xfId="17095"/>
    <cellStyle name="Note 9 7 5 2" xfId="17096"/>
    <cellStyle name="Note 9 7 5 2 2" xfId="17097"/>
    <cellStyle name="Note 9 7 5 3" xfId="17098"/>
    <cellStyle name="Note 9 7 5 3 2" xfId="17099"/>
    <cellStyle name="Note 9 7 5 4" xfId="17100"/>
    <cellStyle name="Note 9 7 5 4 2" xfId="17101"/>
    <cellStyle name="Note 9 7 5 5" xfId="17102"/>
    <cellStyle name="Note 9 7 5 5 2" xfId="17103"/>
    <cellStyle name="Note 9 7 5 6" xfId="17104"/>
    <cellStyle name="Note 9 7 5 6 2" xfId="17105"/>
    <cellStyle name="Note 9 7 5 7" xfId="17106"/>
    <cellStyle name="Note 9 7 5 7 2" xfId="17107"/>
    <cellStyle name="Note 9 7 5 8" xfId="17108"/>
    <cellStyle name="Note 9 7 5 8 2" xfId="17109"/>
    <cellStyle name="Note 9 7 5 9" xfId="17110"/>
    <cellStyle name="Note 9 7 5 9 2" xfId="17111"/>
    <cellStyle name="Note 9 7 6" xfId="17112"/>
    <cellStyle name="Note 9 7 6 2" xfId="17113"/>
    <cellStyle name="Note 9 7 7" xfId="17114"/>
    <cellStyle name="Note 9 7 7 2" xfId="17115"/>
    <cellStyle name="Note 9 7 8" xfId="17116"/>
    <cellStyle name="Note 9 7 8 2" xfId="17117"/>
    <cellStyle name="Note 9 7 9" xfId="17118"/>
    <cellStyle name="Note 9 7 9 2" xfId="17119"/>
    <cellStyle name="Note 9 8" xfId="17120"/>
    <cellStyle name="Note 9 8 10" xfId="17121"/>
    <cellStyle name="Note 9 8 10 2" xfId="17122"/>
    <cellStyle name="Note 9 8 11" xfId="17123"/>
    <cellStyle name="Note 9 8 11 2" xfId="17124"/>
    <cellStyle name="Note 9 8 12" xfId="17125"/>
    <cellStyle name="Note 9 8 12 2" xfId="17126"/>
    <cellStyle name="Note 9 8 13" xfId="17127"/>
    <cellStyle name="Note 9 8 13 2" xfId="17128"/>
    <cellStyle name="Note 9 8 14" xfId="17129"/>
    <cellStyle name="Note 9 8 14 2" xfId="17130"/>
    <cellStyle name="Note 9 8 15" xfId="17131"/>
    <cellStyle name="Note 9 8 15 2" xfId="17132"/>
    <cellStyle name="Note 9 8 16" xfId="17133"/>
    <cellStyle name="Note 9 8 16 2" xfId="17134"/>
    <cellStyle name="Note 9 8 17" xfId="17135"/>
    <cellStyle name="Note 9 8 17 2" xfId="17136"/>
    <cellStyle name="Note 9 8 18" xfId="17137"/>
    <cellStyle name="Note 9 8 2" xfId="17138"/>
    <cellStyle name="Note 9 8 2 10" xfId="17139"/>
    <cellStyle name="Note 9 8 2 10 2" xfId="17140"/>
    <cellStyle name="Note 9 8 2 11" xfId="17141"/>
    <cellStyle name="Note 9 8 2 11 2" xfId="17142"/>
    <cellStyle name="Note 9 8 2 12" xfId="17143"/>
    <cellStyle name="Note 9 8 2 12 2" xfId="17144"/>
    <cellStyle name="Note 9 8 2 13" xfId="17145"/>
    <cellStyle name="Note 9 8 2 13 2" xfId="17146"/>
    <cellStyle name="Note 9 8 2 14" xfId="17147"/>
    <cellStyle name="Note 9 8 2 14 2" xfId="17148"/>
    <cellStyle name="Note 9 8 2 15" xfId="17149"/>
    <cellStyle name="Note 9 8 2 15 2" xfId="17150"/>
    <cellStyle name="Note 9 8 2 16" xfId="17151"/>
    <cellStyle name="Note 9 8 2 16 2" xfId="17152"/>
    <cellStyle name="Note 9 8 2 17" xfId="17153"/>
    <cellStyle name="Note 9 8 2 17 2" xfId="17154"/>
    <cellStyle name="Note 9 8 2 18" xfId="17155"/>
    <cellStyle name="Note 9 8 2 2" xfId="17156"/>
    <cellStyle name="Note 9 8 2 2 2" xfId="17157"/>
    <cellStyle name="Note 9 8 2 3" xfId="17158"/>
    <cellStyle name="Note 9 8 2 3 2" xfId="17159"/>
    <cellStyle name="Note 9 8 2 4" xfId="17160"/>
    <cellStyle name="Note 9 8 2 4 2" xfId="17161"/>
    <cellStyle name="Note 9 8 2 5" xfId="17162"/>
    <cellStyle name="Note 9 8 2 5 2" xfId="17163"/>
    <cellStyle name="Note 9 8 2 6" xfId="17164"/>
    <cellStyle name="Note 9 8 2 6 2" xfId="17165"/>
    <cellStyle name="Note 9 8 2 7" xfId="17166"/>
    <cellStyle name="Note 9 8 2 7 2" xfId="17167"/>
    <cellStyle name="Note 9 8 2 8" xfId="17168"/>
    <cellStyle name="Note 9 8 2 8 2" xfId="17169"/>
    <cellStyle name="Note 9 8 2 9" xfId="17170"/>
    <cellStyle name="Note 9 8 2 9 2" xfId="17171"/>
    <cellStyle name="Note 9 8 3" xfId="17172"/>
    <cellStyle name="Note 9 8 3 10" xfId="17173"/>
    <cellStyle name="Note 9 8 3 10 2" xfId="17174"/>
    <cellStyle name="Note 9 8 3 11" xfId="17175"/>
    <cellStyle name="Note 9 8 3 11 2" xfId="17176"/>
    <cellStyle name="Note 9 8 3 12" xfId="17177"/>
    <cellStyle name="Note 9 8 3 12 2" xfId="17178"/>
    <cellStyle name="Note 9 8 3 13" xfId="17179"/>
    <cellStyle name="Note 9 8 3 13 2" xfId="17180"/>
    <cellStyle name="Note 9 8 3 14" xfId="17181"/>
    <cellStyle name="Note 9 8 3 14 2" xfId="17182"/>
    <cellStyle name="Note 9 8 3 15" xfId="17183"/>
    <cellStyle name="Note 9 8 3 15 2" xfId="17184"/>
    <cellStyle name="Note 9 8 3 16" xfId="17185"/>
    <cellStyle name="Note 9 8 3 2" xfId="17186"/>
    <cellStyle name="Note 9 8 3 2 2" xfId="17187"/>
    <cellStyle name="Note 9 8 3 3" xfId="17188"/>
    <cellStyle name="Note 9 8 3 3 2" xfId="17189"/>
    <cellStyle name="Note 9 8 3 4" xfId="17190"/>
    <cellStyle name="Note 9 8 3 4 2" xfId="17191"/>
    <cellStyle name="Note 9 8 3 5" xfId="17192"/>
    <cellStyle name="Note 9 8 3 5 2" xfId="17193"/>
    <cellStyle name="Note 9 8 3 6" xfId="17194"/>
    <cellStyle name="Note 9 8 3 6 2" xfId="17195"/>
    <cellStyle name="Note 9 8 3 7" xfId="17196"/>
    <cellStyle name="Note 9 8 3 7 2" xfId="17197"/>
    <cellStyle name="Note 9 8 3 8" xfId="17198"/>
    <cellStyle name="Note 9 8 3 8 2" xfId="17199"/>
    <cellStyle name="Note 9 8 3 9" xfId="17200"/>
    <cellStyle name="Note 9 8 3 9 2" xfId="17201"/>
    <cellStyle name="Note 9 8 4" xfId="17202"/>
    <cellStyle name="Note 9 8 4 10" xfId="17203"/>
    <cellStyle name="Note 9 8 4 10 2" xfId="17204"/>
    <cellStyle name="Note 9 8 4 11" xfId="17205"/>
    <cellStyle name="Note 9 8 4 11 2" xfId="17206"/>
    <cellStyle name="Note 9 8 4 12" xfId="17207"/>
    <cellStyle name="Note 9 8 4 12 2" xfId="17208"/>
    <cellStyle name="Note 9 8 4 13" xfId="17209"/>
    <cellStyle name="Note 9 8 4 13 2" xfId="17210"/>
    <cellStyle name="Note 9 8 4 14" xfId="17211"/>
    <cellStyle name="Note 9 8 4 14 2" xfId="17212"/>
    <cellStyle name="Note 9 8 4 15" xfId="17213"/>
    <cellStyle name="Note 9 8 4 15 2" xfId="17214"/>
    <cellStyle name="Note 9 8 4 16" xfId="17215"/>
    <cellStyle name="Note 9 8 4 2" xfId="17216"/>
    <cellStyle name="Note 9 8 4 2 2" xfId="17217"/>
    <cellStyle name="Note 9 8 4 3" xfId="17218"/>
    <cellStyle name="Note 9 8 4 3 2" xfId="17219"/>
    <cellStyle name="Note 9 8 4 4" xfId="17220"/>
    <cellStyle name="Note 9 8 4 4 2" xfId="17221"/>
    <cellStyle name="Note 9 8 4 5" xfId="17222"/>
    <cellStyle name="Note 9 8 4 5 2" xfId="17223"/>
    <cellStyle name="Note 9 8 4 6" xfId="17224"/>
    <cellStyle name="Note 9 8 4 6 2" xfId="17225"/>
    <cellStyle name="Note 9 8 4 7" xfId="17226"/>
    <cellStyle name="Note 9 8 4 7 2" xfId="17227"/>
    <cellStyle name="Note 9 8 4 8" xfId="17228"/>
    <cellStyle name="Note 9 8 4 8 2" xfId="17229"/>
    <cellStyle name="Note 9 8 4 9" xfId="17230"/>
    <cellStyle name="Note 9 8 4 9 2" xfId="17231"/>
    <cellStyle name="Note 9 8 5" xfId="17232"/>
    <cellStyle name="Note 9 8 5 10" xfId="17233"/>
    <cellStyle name="Note 9 8 5 10 2" xfId="17234"/>
    <cellStyle name="Note 9 8 5 11" xfId="17235"/>
    <cellStyle name="Note 9 8 5 11 2" xfId="17236"/>
    <cellStyle name="Note 9 8 5 12" xfId="17237"/>
    <cellStyle name="Note 9 8 5 12 2" xfId="17238"/>
    <cellStyle name="Note 9 8 5 13" xfId="17239"/>
    <cellStyle name="Note 9 8 5 13 2" xfId="17240"/>
    <cellStyle name="Note 9 8 5 14" xfId="17241"/>
    <cellStyle name="Note 9 8 5 2" xfId="17242"/>
    <cellStyle name="Note 9 8 5 2 2" xfId="17243"/>
    <cellStyle name="Note 9 8 5 3" xfId="17244"/>
    <cellStyle name="Note 9 8 5 3 2" xfId="17245"/>
    <cellStyle name="Note 9 8 5 4" xfId="17246"/>
    <cellStyle name="Note 9 8 5 4 2" xfId="17247"/>
    <cellStyle name="Note 9 8 5 5" xfId="17248"/>
    <cellStyle name="Note 9 8 5 5 2" xfId="17249"/>
    <cellStyle name="Note 9 8 5 6" xfId="17250"/>
    <cellStyle name="Note 9 8 5 6 2" xfId="17251"/>
    <cellStyle name="Note 9 8 5 7" xfId="17252"/>
    <cellStyle name="Note 9 8 5 7 2" xfId="17253"/>
    <cellStyle name="Note 9 8 5 8" xfId="17254"/>
    <cellStyle name="Note 9 8 5 8 2" xfId="17255"/>
    <cellStyle name="Note 9 8 5 9" xfId="17256"/>
    <cellStyle name="Note 9 8 5 9 2" xfId="17257"/>
    <cellStyle name="Note 9 8 6" xfId="17258"/>
    <cellStyle name="Note 9 8 6 2" xfId="17259"/>
    <cellStyle name="Note 9 8 7" xfId="17260"/>
    <cellStyle name="Note 9 8 7 2" xfId="17261"/>
    <cellStyle name="Note 9 8 8" xfId="17262"/>
    <cellStyle name="Note 9 8 8 2" xfId="17263"/>
    <cellStyle name="Note 9 8 9" xfId="17264"/>
    <cellStyle name="Note 9 8 9 2" xfId="17265"/>
    <cellStyle name="Note 9 9" xfId="17266"/>
    <cellStyle name="Note 9 9 10" xfId="17267"/>
    <cellStyle name="Note 9 9 10 2" xfId="17268"/>
    <cellStyle name="Note 9 9 11" xfId="17269"/>
    <cellStyle name="Note 9 9 11 2" xfId="17270"/>
    <cellStyle name="Note 9 9 12" xfId="17271"/>
    <cellStyle name="Note 9 9 12 2" xfId="17272"/>
    <cellStyle name="Note 9 9 13" xfId="17273"/>
    <cellStyle name="Note 9 9 13 2" xfId="17274"/>
    <cellStyle name="Note 9 9 14" xfId="17275"/>
    <cellStyle name="Note 9 9 14 2" xfId="17276"/>
    <cellStyle name="Note 9 9 15" xfId="17277"/>
    <cellStyle name="Note 9 9 15 2" xfId="17278"/>
    <cellStyle name="Note 9 9 16" xfId="17279"/>
    <cellStyle name="Note 9 9 16 2" xfId="17280"/>
    <cellStyle name="Note 9 9 17" xfId="17281"/>
    <cellStyle name="Note 9 9 17 2" xfId="17282"/>
    <cellStyle name="Note 9 9 18" xfId="17283"/>
    <cellStyle name="Note 9 9 2" xfId="17284"/>
    <cellStyle name="Note 9 9 2 10" xfId="17285"/>
    <cellStyle name="Note 9 9 2 10 2" xfId="17286"/>
    <cellStyle name="Note 9 9 2 11" xfId="17287"/>
    <cellStyle name="Note 9 9 2 11 2" xfId="17288"/>
    <cellStyle name="Note 9 9 2 12" xfId="17289"/>
    <cellStyle name="Note 9 9 2 12 2" xfId="17290"/>
    <cellStyle name="Note 9 9 2 13" xfId="17291"/>
    <cellStyle name="Note 9 9 2 13 2" xfId="17292"/>
    <cellStyle name="Note 9 9 2 14" xfId="17293"/>
    <cellStyle name="Note 9 9 2 14 2" xfId="17294"/>
    <cellStyle name="Note 9 9 2 15" xfId="17295"/>
    <cellStyle name="Note 9 9 2 15 2" xfId="17296"/>
    <cellStyle name="Note 9 9 2 16" xfId="17297"/>
    <cellStyle name="Note 9 9 2 16 2" xfId="17298"/>
    <cellStyle name="Note 9 9 2 17" xfId="17299"/>
    <cellStyle name="Note 9 9 2 17 2" xfId="17300"/>
    <cellStyle name="Note 9 9 2 18" xfId="17301"/>
    <cellStyle name="Note 9 9 2 2" xfId="17302"/>
    <cellStyle name="Note 9 9 2 2 2" xfId="17303"/>
    <cellStyle name="Note 9 9 2 3" xfId="17304"/>
    <cellStyle name="Note 9 9 2 3 2" xfId="17305"/>
    <cellStyle name="Note 9 9 2 4" xfId="17306"/>
    <cellStyle name="Note 9 9 2 4 2" xfId="17307"/>
    <cellStyle name="Note 9 9 2 5" xfId="17308"/>
    <cellStyle name="Note 9 9 2 5 2" xfId="17309"/>
    <cellStyle name="Note 9 9 2 6" xfId="17310"/>
    <cellStyle name="Note 9 9 2 6 2" xfId="17311"/>
    <cellStyle name="Note 9 9 2 7" xfId="17312"/>
    <cellStyle name="Note 9 9 2 7 2" xfId="17313"/>
    <cellStyle name="Note 9 9 2 8" xfId="17314"/>
    <cellStyle name="Note 9 9 2 8 2" xfId="17315"/>
    <cellStyle name="Note 9 9 2 9" xfId="17316"/>
    <cellStyle name="Note 9 9 2 9 2" xfId="17317"/>
    <cellStyle name="Note 9 9 3" xfId="17318"/>
    <cellStyle name="Note 9 9 3 10" xfId="17319"/>
    <cellStyle name="Note 9 9 3 10 2" xfId="17320"/>
    <cellStyle name="Note 9 9 3 11" xfId="17321"/>
    <cellStyle name="Note 9 9 3 11 2" xfId="17322"/>
    <cellStyle name="Note 9 9 3 12" xfId="17323"/>
    <cellStyle name="Note 9 9 3 12 2" xfId="17324"/>
    <cellStyle name="Note 9 9 3 13" xfId="17325"/>
    <cellStyle name="Note 9 9 3 13 2" xfId="17326"/>
    <cellStyle name="Note 9 9 3 14" xfId="17327"/>
    <cellStyle name="Note 9 9 3 14 2" xfId="17328"/>
    <cellStyle name="Note 9 9 3 15" xfId="17329"/>
    <cellStyle name="Note 9 9 3 15 2" xfId="17330"/>
    <cellStyle name="Note 9 9 3 16" xfId="17331"/>
    <cellStyle name="Note 9 9 3 2" xfId="17332"/>
    <cellStyle name="Note 9 9 3 2 2" xfId="17333"/>
    <cellStyle name="Note 9 9 3 3" xfId="17334"/>
    <cellStyle name="Note 9 9 3 3 2" xfId="17335"/>
    <cellStyle name="Note 9 9 3 4" xfId="17336"/>
    <cellStyle name="Note 9 9 3 4 2" xfId="17337"/>
    <cellStyle name="Note 9 9 3 5" xfId="17338"/>
    <cellStyle name="Note 9 9 3 5 2" xfId="17339"/>
    <cellStyle name="Note 9 9 3 6" xfId="17340"/>
    <cellStyle name="Note 9 9 3 6 2" xfId="17341"/>
    <cellStyle name="Note 9 9 3 7" xfId="17342"/>
    <cellStyle name="Note 9 9 3 7 2" xfId="17343"/>
    <cellStyle name="Note 9 9 3 8" xfId="17344"/>
    <cellStyle name="Note 9 9 3 8 2" xfId="17345"/>
    <cellStyle name="Note 9 9 3 9" xfId="17346"/>
    <cellStyle name="Note 9 9 3 9 2" xfId="17347"/>
    <cellStyle name="Note 9 9 4" xfId="17348"/>
    <cellStyle name="Note 9 9 4 10" xfId="17349"/>
    <cellStyle name="Note 9 9 4 10 2" xfId="17350"/>
    <cellStyle name="Note 9 9 4 11" xfId="17351"/>
    <cellStyle name="Note 9 9 4 11 2" xfId="17352"/>
    <cellStyle name="Note 9 9 4 12" xfId="17353"/>
    <cellStyle name="Note 9 9 4 12 2" xfId="17354"/>
    <cellStyle name="Note 9 9 4 13" xfId="17355"/>
    <cellStyle name="Note 9 9 4 13 2" xfId="17356"/>
    <cellStyle name="Note 9 9 4 14" xfId="17357"/>
    <cellStyle name="Note 9 9 4 14 2" xfId="17358"/>
    <cellStyle name="Note 9 9 4 15" xfId="17359"/>
    <cellStyle name="Note 9 9 4 15 2" xfId="17360"/>
    <cellStyle name="Note 9 9 4 16" xfId="17361"/>
    <cellStyle name="Note 9 9 4 2" xfId="17362"/>
    <cellStyle name="Note 9 9 4 2 2" xfId="17363"/>
    <cellStyle name="Note 9 9 4 3" xfId="17364"/>
    <cellStyle name="Note 9 9 4 3 2" xfId="17365"/>
    <cellStyle name="Note 9 9 4 4" xfId="17366"/>
    <cellStyle name="Note 9 9 4 4 2" xfId="17367"/>
    <cellStyle name="Note 9 9 4 5" xfId="17368"/>
    <cellStyle name="Note 9 9 4 5 2" xfId="17369"/>
    <cellStyle name="Note 9 9 4 6" xfId="17370"/>
    <cellStyle name="Note 9 9 4 6 2" xfId="17371"/>
    <cellStyle name="Note 9 9 4 7" xfId="17372"/>
    <cellStyle name="Note 9 9 4 7 2" xfId="17373"/>
    <cellStyle name="Note 9 9 4 8" xfId="17374"/>
    <cellStyle name="Note 9 9 4 8 2" xfId="17375"/>
    <cellStyle name="Note 9 9 4 9" xfId="17376"/>
    <cellStyle name="Note 9 9 4 9 2" xfId="17377"/>
    <cellStyle name="Note 9 9 5" xfId="17378"/>
    <cellStyle name="Note 9 9 5 10" xfId="17379"/>
    <cellStyle name="Note 9 9 5 10 2" xfId="17380"/>
    <cellStyle name="Note 9 9 5 11" xfId="17381"/>
    <cellStyle name="Note 9 9 5 11 2" xfId="17382"/>
    <cellStyle name="Note 9 9 5 12" xfId="17383"/>
    <cellStyle name="Note 9 9 5 12 2" xfId="17384"/>
    <cellStyle name="Note 9 9 5 13" xfId="17385"/>
    <cellStyle name="Note 9 9 5 13 2" xfId="17386"/>
    <cellStyle name="Note 9 9 5 14" xfId="17387"/>
    <cellStyle name="Note 9 9 5 2" xfId="17388"/>
    <cellStyle name="Note 9 9 5 2 2" xfId="17389"/>
    <cellStyle name="Note 9 9 5 3" xfId="17390"/>
    <cellStyle name="Note 9 9 5 3 2" xfId="17391"/>
    <cellStyle name="Note 9 9 5 4" xfId="17392"/>
    <cellStyle name="Note 9 9 5 4 2" xfId="17393"/>
    <cellStyle name="Note 9 9 5 5" xfId="17394"/>
    <cellStyle name="Note 9 9 5 5 2" xfId="17395"/>
    <cellStyle name="Note 9 9 5 6" xfId="17396"/>
    <cellStyle name="Note 9 9 5 6 2" xfId="17397"/>
    <cellStyle name="Note 9 9 5 7" xfId="17398"/>
    <cellStyle name="Note 9 9 5 7 2" xfId="17399"/>
    <cellStyle name="Note 9 9 5 8" xfId="17400"/>
    <cellStyle name="Note 9 9 5 8 2" xfId="17401"/>
    <cellStyle name="Note 9 9 5 9" xfId="17402"/>
    <cellStyle name="Note 9 9 5 9 2" xfId="17403"/>
    <cellStyle name="Note 9 9 6" xfId="17404"/>
    <cellStyle name="Note 9 9 6 2" xfId="17405"/>
    <cellStyle name="Note 9 9 7" xfId="17406"/>
    <cellStyle name="Note 9 9 7 2" xfId="17407"/>
    <cellStyle name="Note 9 9 8" xfId="17408"/>
    <cellStyle name="Note 9 9 8 2" xfId="17409"/>
    <cellStyle name="Note 9 9 9" xfId="17410"/>
    <cellStyle name="Note 9 9 9 2" xfId="17411"/>
    <cellStyle name="Output 10" xfId="17412"/>
    <cellStyle name="Output 2" xfId="689"/>
    <cellStyle name="Output 2 2" xfId="690"/>
    <cellStyle name="Output 2 2 2" xfId="691"/>
    <cellStyle name="Output 2 2 2 2" xfId="692"/>
    <cellStyle name="Output 2 2 2 2 2" xfId="693"/>
    <cellStyle name="Output 2 2 2 3" xfId="694"/>
    <cellStyle name="Output 2 2 2 4" xfId="695"/>
    <cellStyle name="Output 2 2 3" xfId="696"/>
    <cellStyle name="Output 2 2 3 2" xfId="697"/>
    <cellStyle name="Output 2 2 4" xfId="698"/>
    <cellStyle name="Output 2 2 5" xfId="699"/>
    <cellStyle name="Output 2 3" xfId="700"/>
    <cellStyle name="Output 2 3 2" xfId="701"/>
    <cellStyle name="Output 2 3 2 2" xfId="702"/>
    <cellStyle name="Output 2 3 3" xfId="703"/>
    <cellStyle name="Output 2 3 4" xfId="704"/>
    <cellStyle name="Output 2 4" xfId="705"/>
    <cellStyle name="Output 2 5" xfId="706"/>
    <cellStyle name="Output 2 5 2" xfId="707"/>
    <cellStyle name="Output 2 6" xfId="708"/>
    <cellStyle name="Output 2 7" xfId="709"/>
    <cellStyle name="Output 2 8" xfId="17413"/>
    <cellStyle name="Output 3" xfId="710"/>
    <cellStyle name="Output 3 2" xfId="711"/>
    <cellStyle name="Output 3 2 2" xfId="712"/>
    <cellStyle name="Output 3 2 2 2" xfId="713"/>
    <cellStyle name="Output 3 2 3" xfId="714"/>
    <cellStyle name="Output 3 2 4" xfId="715"/>
    <cellStyle name="Output 3 3" xfId="716"/>
    <cellStyle name="Output 3 3 2" xfId="717"/>
    <cellStyle name="Output 3 4" xfId="718"/>
    <cellStyle name="Output 3 5" xfId="719"/>
    <cellStyle name="Output 3 6" xfId="17414"/>
    <cellStyle name="Output 4" xfId="720"/>
    <cellStyle name="Output 4 2" xfId="721"/>
    <cellStyle name="Output 4 2 2" xfId="722"/>
    <cellStyle name="Output 4 3" xfId="723"/>
    <cellStyle name="Output 4 4" xfId="724"/>
    <cellStyle name="Output 4 5" xfId="17415"/>
    <cellStyle name="Output 5" xfId="725"/>
    <cellStyle name="Output 5 2" xfId="726"/>
    <cellStyle name="Output 5 3" xfId="17416"/>
    <cellStyle name="Output 6" xfId="17417"/>
    <cellStyle name="Output 7" xfId="17418"/>
    <cellStyle name="Output 8" xfId="17419"/>
    <cellStyle name="Output 8 10" xfId="17420"/>
    <cellStyle name="Output 8 10 10" xfId="17421"/>
    <cellStyle name="Output 8 10 10 2" xfId="17422"/>
    <cellStyle name="Output 8 10 11" xfId="17423"/>
    <cellStyle name="Output 8 10 11 2" xfId="17424"/>
    <cellStyle name="Output 8 10 12" xfId="17425"/>
    <cellStyle name="Output 8 10 12 2" xfId="17426"/>
    <cellStyle name="Output 8 10 13" xfId="17427"/>
    <cellStyle name="Output 8 10 13 2" xfId="17428"/>
    <cellStyle name="Output 8 10 14" xfId="17429"/>
    <cellStyle name="Output 8 10 14 2" xfId="17430"/>
    <cellStyle name="Output 8 10 15" xfId="17431"/>
    <cellStyle name="Output 8 10 15 2" xfId="17432"/>
    <cellStyle name="Output 8 10 16" xfId="17433"/>
    <cellStyle name="Output 8 10 16 2" xfId="17434"/>
    <cellStyle name="Output 8 10 17" xfId="17435"/>
    <cellStyle name="Output 8 10 17 2" xfId="17436"/>
    <cellStyle name="Output 8 10 18" xfId="17437"/>
    <cellStyle name="Output 8 10 2" xfId="17438"/>
    <cellStyle name="Output 8 10 2 2" xfId="17439"/>
    <cellStyle name="Output 8 10 3" xfId="17440"/>
    <cellStyle name="Output 8 10 3 2" xfId="17441"/>
    <cellStyle name="Output 8 10 4" xfId="17442"/>
    <cellStyle name="Output 8 10 4 2" xfId="17443"/>
    <cellStyle name="Output 8 10 5" xfId="17444"/>
    <cellStyle name="Output 8 10 5 2" xfId="17445"/>
    <cellStyle name="Output 8 10 6" xfId="17446"/>
    <cellStyle name="Output 8 10 6 2" xfId="17447"/>
    <cellStyle name="Output 8 10 7" xfId="17448"/>
    <cellStyle name="Output 8 10 7 2" xfId="17449"/>
    <cellStyle name="Output 8 10 8" xfId="17450"/>
    <cellStyle name="Output 8 10 8 2" xfId="17451"/>
    <cellStyle name="Output 8 10 9" xfId="17452"/>
    <cellStyle name="Output 8 10 9 2" xfId="17453"/>
    <cellStyle name="Output 8 11" xfId="17454"/>
    <cellStyle name="Output 8 11 10" xfId="17455"/>
    <cellStyle name="Output 8 11 10 2" xfId="17456"/>
    <cellStyle name="Output 8 11 11" xfId="17457"/>
    <cellStyle name="Output 8 11 11 2" xfId="17458"/>
    <cellStyle name="Output 8 11 12" xfId="17459"/>
    <cellStyle name="Output 8 11 12 2" xfId="17460"/>
    <cellStyle name="Output 8 11 13" xfId="17461"/>
    <cellStyle name="Output 8 11 13 2" xfId="17462"/>
    <cellStyle name="Output 8 11 14" xfId="17463"/>
    <cellStyle name="Output 8 11 14 2" xfId="17464"/>
    <cellStyle name="Output 8 11 15" xfId="17465"/>
    <cellStyle name="Output 8 11 15 2" xfId="17466"/>
    <cellStyle name="Output 8 11 16" xfId="17467"/>
    <cellStyle name="Output 8 11 16 2" xfId="17468"/>
    <cellStyle name="Output 8 11 17" xfId="17469"/>
    <cellStyle name="Output 8 11 17 2" xfId="17470"/>
    <cellStyle name="Output 8 11 18" xfId="17471"/>
    <cellStyle name="Output 8 11 2" xfId="17472"/>
    <cellStyle name="Output 8 11 2 2" xfId="17473"/>
    <cellStyle name="Output 8 11 3" xfId="17474"/>
    <cellStyle name="Output 8 11 3 2" xfId="17475"/>
    <cellStyle name="Output 8 11 4" xfId="17476"/>
    <cellStyle name="Output 8 11 4 2" xfId="17477"/>
    <cellStyle name="Output 8 11 5" xfId="17478"/>
    <cellStyle name="Output 8 11 5 2" xfId="17479"/>
    <cellStyle name="Output 8 11 6" xfId="17480"/>
    <cellStyle name="Output 8 11 6 2" xfId="17481"/>
    <cellStyle name="Output 8 11 7" xfId="17482"/>
    <cellStyle name="Output 8 11 7 2" xfId="17483"/>
    <cellStyle name="Output 8 11 8" xfId="17484"/>
    <cellStyle name="Output 8 11 8 2" xfId="17485"/>
    <cellStyle name="Output 8 11 9" xfId="17486"/>
    <cellStyle name="Output 8 11 9 2" xfId="17487"/>
    <cellStyle name="Output 8 12" xfId="17488"/>
    <cellStyle name="Output 8 12 10" xfId="17489"/>
    <cellStyle name="Output 8 12 10 2" xfId="17490"/>
    <cellStyle name="Output 8 12 11" xfId="17491"/>
    <cellStyle name="Output 8 12 11 2" xfId="17492"/>
    <cellStyle name="Output 8 12 12" xfId="17493"/>
    <cellStyle name="Output 8 12 12 2" xfId="17494"/>
    <cellStyle name="Output 8 12 13" xfId="17495"/>
    <cellStyle name="Output 8 12 13 2" xfId="17496"/>
    <cellStyle name="Output 8 12 14" xfId="17497"/>
    <cellStyle name="Output 8 12 14 2" xfId="17498"/>
    <cellStyle name="Output 8 12 15" xfId="17499"/>
    <cellStyle name="Output 8 12 15 2" xfId="17500"/>
    <cellStyle name="Output 8 12 16" xfId="17501"/>
    <cellStyle name="Output 8 12 2" xfId="17502"/>
    <cellStyle name="Output 8 12 2 2" xfId="17503"/>
    <cellStyle name="Output 8 12 3" xfId="17504"/>
    <cellStyle name="Output 8 12 3 2" xfId="17505"/>
    <cellStyle name="Output 8 12 4" xfId="17506"/>
    <cellStyle name="Output 8 12 4 2" xfId="17507"/>
    <cellStyle name="Output 8 12 5" xfId="17508"/>
    <cellStyle name="Output 8 12 5 2" xfId="17509"/>
    <cellStyle name="Output 8 12 6" xfId="17510"/>
    <cellStyle name="Output 8 12 6 2" xfId="17511"/>
    <cellStyle name="Output 8 12 7" xfId="17512"/>
    <cellStyle name="Output 8 12 7 2" xfId="17513"/>
    <cellStyle name="Output 8 12 8" xfId="17514"/>
    <cellStyle name="Output 8 12 8 2" xfId="17515"/>
    <cellStyle name="Output 8 12 9" xfId="17516"/>
    <cellStyle name="Output 8 12 9 2" xfId="17517"/>
    <cellStyle name="Output 8 13" xfId="17518"/>
    <cellStyle name="Output 8 13 10" xfId="17519"/>
    <cellStyle name="Output 8 13 10 2" xfId="17520"/>
    <cellStyle name="Output 8 13 11" xfId="17521"/>
    <cellStyle name="Output 8 13 11 2" xfId="17522"/>
    <cellStyle name="Output 8 13 12" xfId="17523"/>
    <cellStyle name="Output 8 13 12 2" xfId="17524"/>
    <cellStyle name="Output 8 13 13" xfId="17525"/>
    <cellStyle name="Output 8 13 13 2" xfId="17526"/>
    <cellStyle name="Output 8 13 14" xfId="17527"/>
    <cellStyle name="Output 8 13 14 2" xfId="17528"/>
    <cellStyle name="Output 8 13 15" xfId="17529"/>
    <cellStyle name="Output 8 13 15 2" xfId="17530"/>
    <cellStyle name="Output 8 13 16" xfId="17531"/>
    <cellStyle name="Output 8 13 2" xfId="17532"/>
    <cellStyle name="Output 8 13 2 2" xfId="17533"/>
    <cellStyle name="Output 8 13 3" xfId="17534"/>
    <cellStyle name="Output 8 13 3 2" xfId="17535"/>
    <cellStyle name="Output 8 13 4" xfId="17536"/>
    <cellStyle name="Output 8 13 4 2" xfId="17537"/>
    <cellStyle name="Output 8 13 5" xfId="17538"/>
    <cellStyle name="Output 8 13 5 2" xfId="17539"/>
    <cellStyle name="Output 8 13 6" xfId="17540"/>
    <cellStyle name="Output 8 13 6 2" xfId="17541"/>
    <cellStyle name="Output 8 13 7" xfId="17542"/>
    <cellStyle name="Output 8 13 7 2" xfId="17543"/>
    <cellStyle name="Output 8 13 8" xfId="17544"/>
    <cellStyle name="Output 8 13 8 2" xfId="17545"/>
    <cellStyle name="Output 8 13 9" xfId="17546"/>
    <cellStyle name="Output 8 13 9 2" xfId="17547"/>
    <cellStyle name="Output 8 14" xfId="17548"/>
    <cellStyle name="Output 8 14 10" xfId="17549"/>
    <cellStyle name="Output 8 14 10 2" xfId="17550"/>
    <cellStyle name="Output 8 14 11" xfId="17551"/>
    <cellStyle name="Output 8 14 11 2" xfId="17552"/>
    <cellStyle name="Output 8 14 12" xfId="17553"/>
    <cellStyle name="Output 8 14 12 2" xfId="17554"/>
    <cellStyle name="Output 8 14 13" xfId="17555"/>
    <cellStyle name="Output 8 14 13 2" xfId="17556"/>
    <cellStyle name="Output 8 14 14" xfId="17557"/>
    <cellStyle name="Output 8 14 14 2" xfId="17558"/>
    <cellStyle name="Output 8 14 15" xfId="17559"/>
    <cellStyle name="Output 8 14 2" xfId="17560"/>
    <cellStyle name="Output 8 14 2 2" xfId="17561"/>
    <cellStyle name="Output 8 14 3" xfId="17562"/>
    <cellStyle name="Output 8 14 3 2" xfId="17563"/>
    <cellStyle name="Output 8 14 4" xfId="17564"/>
    <cellStyle name="Output 8 14 4 2" xfId="17565"/>
    <cellStyle name="Output 8 14 5" xfId="17566"/>
    <cellStyle name="Output 8 14 5 2" xfId="17567"/>
    <cellStyle name="Output 8 14 6" xfId="17568"/>
    <cellStyle name="Output 8 14 6 2" xfId="17569"/>
    <cellStyle name="Output 8 14 7" xfId="17570"/>
    <cellStyle name="Output 8 14 7 2" xfId="17571"/>
    <cellStyle name="Output 8 14 8" xfId="17572"/>
    <cellStyle name="Output 8 14 8 2" xfId="17573"/>
    <cellStyle name="Output 8 14 9" xfId="17574"/>
    <cellStyle name="Output 8 14 9 2" xfId="17575"/>
    <cellStyle name="Output 8 15" xfId="17576"/>
    <cellStyle name="Output 8 15 2" xfId="17577"/>
    <cellStyle name="Output 8 16" xfId="17578"/>
    <cellStyle name="Output 8 16 2" xfId="17579"/>
    <cellStyle name="Output 8 17" xfId="17580"/>
    <cellStyle name="Output 8 17 2" xfId="17581"/>
    <cellStyle name="Output 8 18" xfId="17582"/>
    <cellStyle name="Output 8 18 2" xfId="17583"/>
    <cellStyle name="Output 8 19" xfId="17584"/>
    <cellStyle name="Output 8 19 2" xfId="17585"/>
    <cellStyle name="Output 8 2" xfId="17586"/>
    <cellStyle name="Output 8 2 10" xfId="17587"/>
    <cellStyle name="Output 8 2 10 10" xfId="17588"/>
    <cellStyle name="Output 8 2 10 10 2" xfId="17589"/>
    <cellStyle name="Output 8 2 10 11" xfId="17590"/>
    <cellStyle name="Output 8 2 10 11 2" xfId="17591"/>
    <cellStyle name="Output 8 2 10 12" xfId="17592"/>
    <cellStyle name="Output 8 2 10 12 2" xfId="17593"/>
    <cellStyle name="Output 8 2 10 13" xfId="17594"/>
    <cellStyle name="Output 8 2 10 13 2" xfId="17595"/>
    <cellStyle name="Output 8 2 10 14" xfId="17596"/>
    <cellStyle name="Output 8 2 10 14 2" xfId="17597"/>
    <cellStyle name="Output 8 2 10 15" xfId="17598"/>
    <cellStyle name="Output 8 2 10 15 2" xfId="17599"/>
    <cellStyle name="Output 8 2 10 16" xfId="17600"/>
    <cellStyle name="Output 8 2 10 16 2" xfId="17601"/>
    <cellStyle name="Output 8 2 10 17" xfId="17602"/>
    <cellStyle name="Output 8 2 10 17 2" xfId="17603"/>
    <cellStyle name="Output 8 2 10 18" xfId="17604"/>
    <cellStyle name="Output 8 2 10 2" xfId="17605"/>
    <cellStyle name="Output 8 2 10 2 2" xfId="17606"/>
    <cellStyle name="Output 8 2 10 3" xfId="17607"/>
    <cellStyle name="Output 8 2 10 3 2" xfId="17608"/>
    <cellStyle name="Output 8 2 10 4" xfId="17609"/>
    <cellStyle name="Output 8 2 10 4 2" xfId="17610"/>
    <cellStyle name="Output 8 2 10 5" xfId="17611"/>
    <cellStyle name="Output 8 2 10 5 2" xfId="17612"/>
    <cellStyle name="Output 8 2 10 6" xfId="17613"/>
    <cellStyle name="Output 8 2 10 6 2" xfId="17614"/>
    <cellStyle name="Output 8 2 10 7" xfId="17615"/>
    <cellStyle name="Output 8 2 10 7 2" xfId="17616"/>
    <cellStyle name="Output 8 2 10 8" xfId="17617"/>
    <cellStyle name="Output 8 2 10 8 2" xfId="17618"/>
    <cellStyle name="Output 8 2 10 9" xfId="17619"/>
    <cellStyle name="Output 8 2 10 9 2" xfId="17620"/>
    <cellStyle name="Output 8 2 11" xfId="17621"/>
    <cellStyle name="Output 8 2 11 10" xfId="17622"/>
    <cellStyle name="Output 8 2 11 10 2" xfId="17623"/>
    <cellStyle name="Output 8 2 11 11" xfId="17624"/>
    <cellStyle name="Output 8 2 11 11 2" xfId="17625"/>
    <cellStyle name="Output 8 2 11 12" xfId="17626"/>
    <cellStyle name="Output 8 2 11 12 2" xfId="17627"/>
    <cellStyle name="Output 8 2 11 13" xfId="17628"/>
    <cellStyle name="Output 8 2 11 13 2" xfId="17629"/>
    <cellStyle name="Output 8 2 11 14" xfId="17630"/>
    <cellStyle name="Output 8 2 11 14 2" xfId="17631"/>
    <cellStyle name="Output 8 2 11 15" xfId="17632"/>
    <cellStyle name="Output 8 2 11 15 2" xfId="17633"/>
    <cellStyle name="Output 8 2 11 16" xfId="17634"/>
    <cellStyle name="Output 8 2 11 2" xfId="17635"/>
    <cellStyle name="Output 8 2 11 2 2" xfId="17636"/>
    <cellStyle name="Output 8 2 11 3" xfId="17637"/>
    <cellStyle name="Output 8 2 11 3 2" xfId="17638"/>
    <cellStyle name="Output 8 2 11 4" xfId="17639"/>
    <cellStyle name="Output 8 2 11 4 2" xfId="17640"/>
    <cellStyle name="Output 8 2 11 5" xfId="17641"/>
    <cellStyle name="Output 8 2 11 5 2" xfId="17642"/>
    <cellStyle name="Output 8 2 11 6" xfId="17643"/>
    <cellStyle name="Output 8 2 11 6 2" xfId="17644"/>
    <cellStyle name="Output 8 2 11 7" xfId="17645"/>
    <cellStyle name="Output 8 2 11 7 2" xfId="17646"/>
    <cellStyle name="Output 8 2 11 8" xfId="17647"/>
    <cellStyle name="Output 8 2 11 8 2" xfId="17648"/>
    <cellStyle name="Output 8 2 11 9" xfId="17649"/>
    <cellStyle name="Output 8 2 11 9 2" xfId="17650"/>
    <cellStyle name="Output 8 2 12" xfId="17651"/>
    <cellStyle name="Output 8 2 12 10" xfId="17652"/>
    <cellStyle name="Output 8 2 12 10 2" xfId="17653"/>
    <cellStyle name="Output 8 2 12 11" xfId="17654"/>
    <cellStyle name="Output 8 2 12 11 2" xfId="17655"/>
    <cellStyle name="Output 8 2 12 12" xfId="17656"/>
    <cellStyle name="Output 8 2 12 12 2" xfId="17657"/>
    <cellStyle name="Output 8 2 12 13" xfId="17658"/>
    <cellStyle name="Output 8 2 12 13 2" xfId="17659"/>
    <cellStyle name="Output 8 2 12 14" xfId="17660"/>
    <cellStyle name="Output 8 2 12 14 2" xfId="17661"/>
    <cellStyle name="Output 8 2 12 15" xfId="17662"/>
    <cellStyle name="Output 8 2 12 15 2" xfId="17663"/>
    <cellStyle name="Output 8 2 12 16" xfId="17664"/>
    <cellStyle name="Output 8 2 12 2" xfId="17665"/>
    <cellStyle name="Output 8 2 12 2 2" xfId="17666"/>
    <cellStyle name="Output 8 2 12 3" xfId="17667"/>
    <cellStyle name="Output 8 2 12 3 2" xfId="17668"/>
    <cellStyle name="Output 8 2 12 4" xfId="17669"/>
    <cellStyle name="Output 8 2 12 4 2" xfId="17670"/>
    <cellStyle name="Output 8 2 12 5" xfId="17671"/>
    <cellStyle name="Output 8 2 12 5 2" xfId="17672"/>
    <cellStyle name="Output 8 2 12 6" xfId="17673"/>
    <cellStyle name="Output 8 2 12 6 2" xfId="17674"/>
    <cellStyle name="Output 8 2 12 7" xfId="17675"/>
    <cellStyle name="Output 8 2 12 7 2" xfId="17676"/>
    <cellStyle name="Output 8 2 12 8" xfId="17677"/>
    <cellStyle name="Output 8 2 12 8 2" xfId="17678"/>
    <cellStyle name="Output 8 2 12 9" xfId="17679"/>
    <cellStyle name="Output 8 2 12 9 2" xfId="17680"/>
    <cellStyle name="Output 8 2 13" xfId="17681"/>
    <cellStyle name="Output 8 2 13 10" xfId="17682"/>
    <cellStyle name="Output 8 2 13 10 2" xfId="17683"/>
    <cellStyle name="Output 8 2 13 11" xfId="17684"/>
    <cellStyle name="Output 8 2 13 11 2" xfId="17685"/>
    <cellStyle name="Output 8 2 13 12" xfId="17686"/>
    <cellStyle name="Output 8 2 13 12 2" xfId="17687"/>
    <cellStyle name="Output 8 2 13 13" xfId="17688"/>
    <cellStyle name="Output 8 2 13 13 2" xfId="17689"/>
    <cellStyle name="Output 8 2 13 14" xfId="17690"/>
    <cellStyle name="Output 8 2 13 14 2" xfId="17691"/>
    <cellStyle name="Output 8 2 13 15" xfId="17692"/>
    <cellStyle name="Output 8 2 13 2" xfId="17693"/>
    <cellStyle name="Output 8 2 13 2 2" xfId="17694"/>
    <cellStyle name="Output 8 2 13 3" xfId="17695"/>
    <cellStyle name="Output 8 2 13 3 2" xfId="17696"/>
    <cellStyle name="Output 8 2 13 4" xfId="17697"/>
    <cellStyle name="Output 8 2 13 4 2" xfId="17698"/>
    <cellStyle name="Output 8 2 13 5" xfId="17699"/>
    <cellStyle name="Output 8 2 13 5 2" xfId="17700"/>
    <cellStyle name="Output 8 2 13 6" xfId="17701"/>
    <cellStyle name="Output 8 2 13 6 2" xfId="17702"/>
    <cellStyle name="Output 8 2 13 7" xfId="17703"/>
    <cellStyle name="Output 8 2 13 7 2" xfId="17704"/>
    <cellStyle name="Output 8 2 13 8" xfId="17705"/>
    <cellStyle name="Output 8 2 13 8 2" xfId="17706"/>
    <cellStyle name="Output 8 2 13 9" xfId="17707"/>
    <cellStyle name="Output 8 2 13 9 2" xfId="17708"/>
    <cellStyle name="Output 8 2 14" xfId="17709"/>
    <cellStyle name="Output 8 2 14 2" xfId="17710"/>
    <cellStyle name="Output 8 2 15" xfId="17711"/>
    <cellStyle name="Output 8 2 15 2" xfId="17712"/>
    <cellStyle name="Output 8 2 16" xfId="17713"/>
    <cellStyle name="Output 8 2 16 2" xfId="17714"/>
    <cellStyle name="Output 8 2 17" xfId="17715"/>
    <cellStyle name="Output 8 2 17 2" xfId="17716"/>
    <cellStyle name="Output 8 2 18" xfId="17717"/>
    <cellStyle name="Output 8 2 18 2" xfId="17718"/>
    <cellStyle name="Output 8 2 19" xfId="17719"/>
    <cellStyle name="Output 8 2 19 2" xfId="17720"/>
    <cellStyle name="Output 8 2 2" xfId="17721"/>
    <cellStyle name="Output 8 2 2 10" xfId="17722"/>
    <cellStyle name="Output 8 2 2 10 2" xfId="17723"/>
    <cellStyle name="Output 8 2 2 11" xfId="17724"/>
    <cellStyle name="Output 8 2 2 11 2" xfId="17725"/>
    <cellStyle name="Output 8 2 2 12" xfId="17726"/>
    <cellStyle name="Output 8 2 2 12 2" xfId="17727"/>
    <cellStyle name="Output 8 2 2 13" xfId="17728"/>
    <cellStyle name="Output 8 2 2 13 2" xfId="17729"/>
    <cellStyle name="Output 8 2 2 14" xfId="17730"/>
    <cellStyle name="Output 8 2 2 14 2" xfId="17731"/>
    <cellStyle name="Output 8 2 2 15" xfId="17732"/>
    <cellStyle name="Output 8 2 2 15 2" xfId="17733"/>
    <cellStyle name="Output 8 2 2 16" xfId="17734"/>
    <cellStyle name="Output 8 2 2 16 2" xfId="17735"/>
    <cellStyle name="Output 8 2 2 17" xfId="17736"/>
    <cellStyle name="Output 8 2 2 17 2" xfId="17737"/>
    <cellStyle name="Output 8 2 2 18" xfId="17738"/>
    <cellStyle name="Output 8 2 2 18 2" xfId="17739"/>
    <cellStyle name="Output 8 2 2 19" xfId="17740"/>
    <cellStyle name="Output 8 2 2 19 2" xfId="17741"/>
    <cellStyle name="Output 8 2 2 2" xfId="17742"/>
    <cellStyle name="Output 8 2 2 2 10" xfId="17743"/>
    <cellStyle name="Output 8 2 2 2 10 2" xfId="17744"/>
    <cellStyle name="Output 8 2 2 2 11" xfId="17745"/>
    <cellStyle name="Output 8 2 2 2 11 2" xfId="17746"/>
    <cellStyle name="Output 8 2 2 2 12" xfId="17747"/>
    <cellStyle name="Output 8 2 2 2 12 2" xfId="17748"/>
    <cellStyle name="Output 8 2 2 2 13" xfId="17749"/>
    <cellStyle name="Output 8 2 2 2 13 2" xfId="17750"/>
    <cellStyle name="Output 8 2 2 2 14" xfId="17751"/>
    <cellStyle name="Output 8 2 2 2 14 2" xfId="17752"/>
    <cellStyle name="Output 8 2 2 2 15" xfId="17753"/>
    <cellStyle name="Output 8 2 2 2 15 2" xfId="17754"/>
    <cellStyle name="Output 8 2 2 2 16" xfId="17755"/>
    <cellStyle name="Output 8 2 2 2 16 2" xfId="17756"/>
    <cellStyle name="Output 8 2 2 2 17" xfId="17757"/>
    <cellStyle name="Output 8 2 2 2 17 2" xfId="17758"/>
    <cellStyle name="Output 8 2 2 2 18" xfId="17759"/>
    <cellStyle name="Output 8 2 2 2 18 2" xfId="17760"/>
    <cellStyle name="Output 8 2 2 2 19" xfId="17761"/>
    <cellStyle name="Output 8 2 2 2 2" xfId="17762"/>
    <cellStyle name="Output 8 2 2 2 2 2" xfId="17763"/>
    <cellStyle name="Output 8 2 2 2 3" xfId="17764"/>
    <cellStyle name="Output 8 2 2 2 3 2" xfId="17765"/>
    <cellStyle name="Output 8 2 2 2 4" xfId="17766"/>
    <cellStyle name="Output 8 2 2 2 4 2" xfId="17767"/>
    <cellStyle name="Output 8 2 2 2 5" xfId="17768"/>
    <cellStyle name="Output 8 2 2 2 5 2" xfId="17769"/>
    <cellStyle name="Output 8 2 2 2 6" xfId="17770"/>
    <cellStyle name="Output 8 2 2 2 6 2" xfId="17771"/>
    <cellStyle name="Output 8 2 2 2 7" xfId="17772"/>
    <cellStyle name="Output 8 2 2 2 7 2" xfId="17773"/>
    <cellStyle name="Output 8 2 2 2 8" xfId="17774"/>
    <cellStyle name="Output 8 2 2 2 8 2" xfId="17775"/>
    <cellStyle name="Output 8 2 2 2 9" xfId="17776"/>
    <cellStyle name="Output 8 2 2 2 9 2" xfId="17777"/>
    <cellStyle name="Output 8 2 2 20" xfId="17778"/>
    <cellStyle name="Output 8 2 2 3" xfId="17779"/>
    <cellStyle name="Output 8 2 2 3 10" xfId="17780"/>
    <cellStyle name="Output 8 2 2 3 10 2" xfId="17781"/>
    <cellStyle name="Output 8 2 2 3 11" xfId="17782"/>
    <cellStyle name="Output 8 2 2 3 11 2" xfId="17783"/>
    <cellStyle name="Output 8 2 2 3 12" xfId="17784"/>
    <cellStyle name="Output 8 2 2 3 12 2" xfId="17785"/>
    <cellStyle name="Output 8 2 2 3 13" xfId="17786"/>
    <cellStyle name="Output 8 2 2 3 13 2" xfId="17787"/>
    <cellStyle name="Output 8 2 2 3 14" xfId="17788"/>
    <cellStyle name="Output 8 2 2 3 14 2" xfId="17789"/>
    <cellStyle name="Output 8 2 2 3 15" xfId="17790"/>
    <cellStyle name="Output 8 2 2 3 15 2" xfId="17791"/>
    <cellStyle name="Output 8 2 2 3 16" xfId="17792"/>
    <cellStyle name="Output 8 2 2 3 16 2" xfId="17793"/>
    <cellStyle name="Output 8 2 2 3 17" xfId="17794"/>
    <cellStyle name="Output 8 2 2 3 17 2" xfId="17795"/>
    <cellStyle name="Output 8 2 2 3 18" xfId="17796"/>
    <cellStyle name="Output 8 2 2 3 18 2" xfId="17797"/>
    <cellStyle name="Output 8 2 2 3 19" xfId="17798"/>
    <cellStyle name="Output 8 2 2 3 2" xfId="17799"/>
    <cellStyle name="Output 8 2 2 3 2 2" xfId="17800"/>
    <cellStyle name="Output 8 2 2 3 3" xfId="17801"/>
    <cellStyle name="Output 8 2 2 3 3 2" xfId="17802"/>
    <cellStyle name="Output 8 2 2 3 4" xfId="17803"/>
    <cellStyle name="Output 8 2 2 3 4 2" xfId="17804"/>
    <cellStyle name="Output 8 2 2 3 5" xfId="17805"/>
    <cellStyle name="Output 8 2 2 3 5 2" xfId="17806"/>
    <cellStyle name="Output 8 2 2 3 6" xfId="17807"/>
    <cellStyle name="Output 8 2 2 3 6 2" xfId="17808"/>
    <cellStyle name="Output 8 2 2 3 7" xfId="17809"/>
    <cellStyle name="Output 8 2 2 3 7 2" xfId="17810"/>
    <cellStyle name="Output 8 2 2 3 8" xfId="17811"/>
    <cellStyle name="Output 8 2 2 3 8 2" xfId="17812"/>
    <cellStyle name="Output 8 2 2 3 9" xfId="17813"/>
    <cellStyle name="Output 8 2 2 3 9 2" xfId="17814"/>
    <cellStyle name="Output 8 2 2 4" xfId="17815"/>
    <cellStyle name="Output 8 2 2 4 10" xfId="17816"/>
    <cellStyle name="Output 8 2 2 4 10 2" xfId="17817"/>
    <cellStyle name="Output 8 2 2 4 11" xfId="17818"/>
    <cellStyle name="Output 8 2 2 4 11 2" xfId="17819"/>
    <cellStyle name="Output 8 2 2 4 12" xfId="17820"/>
    <cellStyle name="Output 8 2 2 4 12 2" xfId="17821"/>
    <cellStyle name="Output 8 2 2 4 13" xfId="17822"/>
    <cellStyle name="Output 8 2 2 4 13 2" xfId="17823"/>
    <cellStyle name="Output 8 2 2 4 14" xfId="17824"/>
    <cellStyle name="Output 8 2 2 4 14 2" xfId="17825"/>
    <cellStyle name="Output 8 2 2 4 15" xfId="17826"/>
    <cellStyle name="Output 8 2 2 4 15 2" xfId="17827"/>
    <cellStyle name="Output 8 2 2 4 16" xfId="17828"/>
    <cellStyle name="Output 8 2 2 4 2" xfId="17829"/>
    <cellStyle name="Output 8 2 2 4 2 2" xfId="17830"/>
    <cellStyle name="Output 8 2 2 4 3" xfId="17831"/>
    <cellStyle name="Output 8 2 2 4 3 2" xfId="17832"/>
    <cellStyle name="Output 8 2 2 4 4" xfId="17833"/>
    <cellStyle name="Output 8 2 2 4 4 2" xfId="17834"/>
    <cellStyle name="Output 8 2 2 4 5" xfId="17835"/>
    <cellStyle name="Output 8 2 2 4 5 2" xfId="17836"/>
    <cellStyle name="Output 8 2 2 4 6" xfId="17837"/>
    <cellStyle name="Output 8 2 2 4 6 2" xfId="17838"/>
    <cellStyle name="Output 8 2 2 4 7" xfId="17839"/>
    <cellStyle name="Output 8 2 2 4 7 2" xfId="17840"/>
    <cellStyle name="Output 8 2 2 4 8" xfId="17841"/>
    <cellStyle name="Output 8 2 2 4 8 2" xfId="17842"/>
    <cellStyle name="Output 8 2 2 4 9" xfId="17843"/>
    <cellStyle name="Output 8 2 2 4 9 2" xfId="17844"/>
    <cellStyle name="Output 8 2 2 5" xfId="17845"/>
    <cellStyle name="Output 8 2 2 5 10" xfId="17846"/>
    <cellStyle name="Output 8 2 2 5 10 2" xfId="17847"/>
    <cellStyle name="Output 8 2 2 5 11" xfId="17848"/>
    <cellStyle name="Output 8 2 2 5 11 2" xfId="17849"/>
    <cellStyle name="Output 8 2 2 5 12" xfId="17850"/>
    <cellStyle name="Output 8 2 2 5 12 2" xfId="17851"/>
    <cellStyle name="Output 8 2 2 5 13" xfId="17852"/>
    <cellStyle name="Output 8 2 2 5 13 2" xfId="17853"/>
    <cellStyle name="Output 8 2 2 5 14" xfId="17854"/>
    <cellStyle name="Output 8 2 2 5 14 2" xfId="17855"/>
    <cellStyle name="Output 8 2 2 5 15" xfId="17856"/>
    <cellStyle name="Output 8 2 2 5 15 2" xfId="17857"/>
    <cellStyle name="Output 8 2 2 5 16" xfId="17858"/>
    <cellStyle name="Output 8 2 2 5 2" xfId="17859"/>
    <cellStyle name="Output 8 2 2 5 2 2" xfId="17860"/>
    <cellStyle name="Output 8 2 2 5 3" xfId="17861"/>
    <cellStyle name="Output 8 2 2 5 3 2" xfId="17862"/>
    <cellStyle name="Output 8 2 2 5 4" xfId="17863"/>
    <cellStyle name="Output 8 2 2 5 4 2" xfId="17864"/>
    <cellStyle name="Output 8 2 2 5 5" xfId="17865"/>
    <cellStyle name="Output 8 2 2 5 5 2" xfId="17866"/>
    <cellStyle name="Output 8 2 2 5 6" xfId="17867"/>
    <cellStyle name="Output 8 2 2 5 6 2" xfId="17868"/>
    <cellStyle name="Output 8 2 2 5 7" xfId="17869"/>
    <cellStyle name="Output 8 2 2 5 7 2" xfId="17870"/>
    <cellStyle name="Output 8 2 2 5 8" xfId="17871"/>
    <cellStyle name="Output 8 2 2 5 8 2" xfId="17872"/>
    <cellStyle name="Output 8 2 2 5 9" xfId="17873"/>
    <cellStyle name="Output 8 2 2 5 9 2" xfId="17874"/>
    <cellStyle name="Output 8 2 2 6" xfId="17875"/>
    <cellStyle name="Output 8 2 2 6 10" xfId="17876"/>
    <cellStyle name="Output 8 2 2 6 10 2" xfId="17877"/>
    <cellStyle name="Output 8 2 2 6 11" xfId="17878"/>
    <cellStyle name="Output 8 2 2 6 11 2" xfId="17879"/>
    <cellStyle name="Output 8 2 2 6 12" xfId="17880"/>
    <cellStyle name="Output 8 2 2 6 12 2" xfId="17881"/>
    <cellStyle name="Output 8 2 2 6 13" xfId="17882"/>
    <cellStyle name="Output 8 2 2 6 13 2" xfId="17883"/>
    <cellStyle name="Output 8 2 2 6 14" xfId="17884"/>
    <cellStyle name="Output 8 2 2 6 14 2" xfId="17885"/>
    <cellStyle name="Output 8 2 2 6 15" xfId="17886"/>
    <cellStyle name="Output 8 2 2 6 2" xfId="17887"/>
    <cellStyle name="Output 8 2 2 6 2 2" xfId="17888"/>
    <cellStyle name="Output 8 2 2 6 3" xfId="17889"/>
    <cellStyle name="Output 8 2 2 6 3 2" xfId="17890"/>
    <cellStyle name="Output 8 2 2 6 4" xfId="17891"/>
    <cellStyle name="Output 8 2 2 6 4 2" xfId="17892"/>
    <cellStyle name="Output 8 2 2 6 5" xfId="17893"/>
    <cellStyle name="Output 8 2 2 6 5 2" xfId="17894"/>
    <cellStyle name="Output 8 2 2 6 6" xfId="17895"/>
    <cellStyle name="Output 8 2 2 6 6 2" xfId="17896"/>
    <cellStyle name="Output 8 2 2 6 7" xfId="17897"/>
    <cellStyle name="Output 8 2 2 6 7 2" xfId="17898"/>
    <cellStyle name="Output 8 2 2 6 8" xfId="17899"/>
    <cellStyle name="Output 8 2 2 6 8 2" xfId="17900"/>
    <cellStyle name="Output 8 2 2 6 9" xfId="17901"/>
    <cellStyle name="Output 8 2 2 6 9 2" xfId="17902"/>
    <cellStyle name="Output 8 2 2 7" xfId="17903"/>
    <cellStyle name="Output 8 2 2 7 2" xfId="17904"/>
    <cellStyle name="Output 8 2 2 8" xfId="17905"/>
    <cellStyle name="Output 8 2 2 8 2" xfId="17906"/>
    <cellStyle name="Output 8 2 2 9" xfId="17907"/>
    <cellStyle name="Output 8 2 2 9 2" xfId="17908"/>
    <cellStyle name="Output 8 2 20" xfId="17909"/>
    <cellStyle name="Output 8 2 20 2" xfId="17910"/>
    <cellStyle name="Output 8 2 21" xfId="17911"/>
    <cellStyle name="Output 8 2 21 2" xfId="17912"/>
    <cellStyle name="Output 8 2 22" xfId="17913"/>
    <cellStyle name="Output 8 2 22 2" xfId="17914"/>
    <cellStyle name="Output 8 2 23" xfId="17915"/>
    <cellStyle name="Output 8 2 23 2" xfId="17916"/>
    <cellStyle name="Output 8 2 24" xfId="17917"/>
    <cellStyle name="Output 8 2 24 2" xfId="17918"/>
    <cellStyle name="Output 8 2 25" xfId="17919"/>
    <cellStyle name="Output 8 2 25 2" xfId="17920"/>
    <cellStyle name="Output 8 2 26" xfId="17921"/>
    <cellStyle name="Output 8 2 26 2" xfId="17922"/>
    <cellStyle name="Output 8 2 27" xfId="17923"/>
    <cellStyle name="Output 8 2 3" xfId="17924"/>
    <cellStyle name="Output 8 2 3 10" xfId="17925"/>
    <cellStyle name="Output 8 2 3 10 2" xfId="17926"/>
    <cellStyle name="Output 8 2 3 11" xfId="17927"/>
    <cellStyle name="Output 8 2 3 11 2" xfId="17928"/>
    <cellStyle name="Output 8 2 3 12" xfId="17929"/>
    <cellStyle name="Output 8 2 3 12 2" xfId="17930"/>
    <cellStyle name="Output 8 2 3 13" xfId="17931"/>
    <cellStyle name="Output 8 2 3 13 2" xfId="17932"/>
    <cellStyle name="Output 8 2 3 14" xfId="17933"/>
    <cellStyle name="Output 8 2 3 14 2" xfId="17934"/>
    <cellStyle name="Output 8 2 3 15" xfId="17935"/>
    <cellStyle name="Output 8 2 3 15 2" xfId="17936"/>
    <cellStyle name="Output 8 2 3 16" xfId="17937"/>
    <cellStyle name="Output 8 2 3 16 2" xfId="17938"/>
    <cellStyle name="Output 8 2 3 17" xfId="17939"/>
    <cellStyle name="Output 8 2 3 17 2" xfId="17940"/>
    <cellStyle name="Output 8 2 3 18" xfId="17941"/>
    <cellStyle name="Output 8 2 3 18 2" xfId="17942"/>
    <cellStyle name="Output 8 2 3 19" xfId="17943"/>
    <cellStyle name="Output 8 2 3 19 2" xfId="17944"/>
    <cellStyle name="Output 8 2 3 2" xfId="17945"/>
    <cellStyle name="Output 8 2 3 2 10" xfId="17946"/>
    <cellStyle name="Output 8 2 3 2 10 2" xfId="17947"/>
    <cellStyle name="Output 8 2 3 2 11" xfId="17948"/>
    <cellStyle name="Output 8 2 3 2 11 2" xfId="17949"/>
    <cellStyle name="Output 8 2 3 2 12" xfId="17950"/>
    <cellStyle name="Output 8 2 3 2 12 2" xfId="17951"/>
    <cellStyle name="Output 8 2 3 2 13" xfId="17952"/>
    <cellStyle name="Output 8 2 3 2 13 2" xfId="17953"/>
    <cellStyle name="Output 8 2 3 2 14" xfId="17954"/>
    <cellStyle name="Output 8 2 3 2 14 2" xfId="17955"/>
    <cellStyle name="Output 8 2 3 2 15" xfId="17956"/>
    <cellStyle name="Output 8 2 3 2 15 2" xfId="17957"/>
    <cellStyle name="Output 8 2 3 2 16" xfId="17958"/>
    <cellStyle name="Output 8 2 3 2 16 2" xfId="17959"/>
    <cellStyle name="Output 8 2 3 2 17" xfId="17960"/>
    <cellStyle name="Output 8 2 3 2 17 2" xfId="17961"/>
    <cellStyle name="Output 8 2 3 2 18" xfId="17962"/>
    <cellStyle name="Output 8 2 3 2 18 2" xfId="17963"/>
    <cellStyle name="Output 8 2 3 2 19" xfId="17964"/>
    <cellStyle name="Output 8 2 3 2 2" xfId="17965"/>
    <cellStyle name="Output 8 2 3 2 2 2" xfId="17966"/>
    <cellStyle name="Output 8 2 3 2 3" xfId="17967"/>
    <cellStyle name="Output 8 2 3 2 3 2" xfId="17968"/>
    <cellStyle name="Output 8 2 3 2 4" xfId="17969"/>
    <cellStyle name="Output 8 2 3 2 4 2" xfId="17970"/>
    <cellStyle name="Output 8 2 3 2 5" xfId="17971"/>
    <cellStyle name="Output 8 2 3 2 5 2" xfId="17972"/>
    <cellStyle name="Output 8 2 3 2 6" xfId="17973"/>
    <cellStyle name="Output 8 2 3 2 6 2" xfId="17974"/>
    <cellStyle name="Output 8 2 3 2 7" xfId="17975"/>
    <cellStyle name="Output 8 2 3 2 7 2" xfId="17976"/>
    <cellStyle name="Output 8 2 3 2 8" xfId="17977"/>
    <cellStyle name="Output 8 2 3 2 8 2" xfId="17978"/>
    <cellStyle name="Output 8 2 3 2 9" xfId="17979"/>
    <cellStyle name="Output 8 2 3 2 9 2" xfId="17980"/>
    <cellStyle name="Output 8 2 3 20" xfId="17981"/>
    <cellStyle name="Output 8 2 3 3" xfId="17982"/>
    <cellStyle name="Output 8 2 3 3 10" xfId="17983"/>
    <cellStyle name="Output 8 2 3 3 10 2" xfId="17984"/>
    <cellStyle name="Output 8 2 3 3 11" xfId="17985"/>
    <cellStyle name="Output 8 2 3 3 11 2" xfId="17986"/>
    <cellStyle name="Output 8 2 3 3 12" xfId="17987"/>
    <cellStyle name="Output 8 2 3 3 12 2" xfId="17988"/>
    <cellStyle name="Output 8 2 3 3 13" xfId="17989"/>
    <cellStyle name="Output 8 2 3 3 13 2" xfId="17990"/>
    <cellStyle name="Output 8 2 3 3 14" xfId="17991"/>
    <cellStyle name="Output 8 2 3 3 14 2" xfId="17992"/>
    <cellStyle name="Output 8 2 3 3 15" xfId="17993"/>
    <cellStyle name="Output 8 2 3 3 15 2" xfId="17994"/>
    <cellStyle name="Output 8 2 3 3 16" xfId="17995"/>
    <cellStyle name="Output 8 2 3 3 16 2" xfId="17996"/>
    <cellStyle name="Output 8 2 3 3 17" xfId="17997"/>
    <cellStyle name="Output 8 2 3 3 17 2" xfId="17998"/>
    <cellStyle name="Output 8 2 3 3 18" xfId="17999"/>
    <cellStyle name="Output 8 2 3 3 18 2" xfId="18000"/>
    <cellStyle name="Output 8 2 3 3 19" xfId="18001"/>
    <cellStyle name="Output 8 2 3 3 2" xfId="18002"/>
    <cellStyle name="Output 8 2 3 3 2 2" xfId="18003"/>
    <cellStyle name="Output 8 2 3 3 3" xfId="18004"/>
    <cellStyle name="Output 8 2 3 3 3 2" xfId="18005"/>
    <cellStyle name="Output 8 2 3 3 4" xfId="18006"/>
    <cellStyle name="Output 8 2 3 3 4 2" xfId="18007"/>
    <cellStyle name="Output 8 2 3 3 5" xfId="18008"/>
    <cellStyle name="Output 8 2 3 3 5 2" xfId="18009"/>
    <cellStyle name="Output 8 2 3 3 6" xfId="18010"/>
    <cellStyle name="Output 8 2 3 3 6 2" xfId="18011"/>
    <cellStyle name="Output 8 2 3 3 7" xfId="18012"/>
    <cellStyle name="Output 8 2 3 3 7 2" xfId="18013"/>
    <cellStyle name="Output 8 2 3 3 8" xfId="18014"/>
    <cellStyle name="Output 8 2 3 3 8 2" xfId="18015"/>
    <cellStyle name="Output 8 2 3 3 9" xfId="18016"/>
    <cellStyle name="Output 8 2 3 3 9 2" xfId="18017"/>
    <cellStyle name="Output 8 2 3 4" xfId="18018"/>
    <cellStyle name="Output 8 2 3 4 10" xfId="18019"/>
    <cellStyle name="Output 8 2 3 4 10 2" xfId="18020"/>
    <cellStyle name="Output 8 2 3 4 11" xfId="18021"/>
    <cellStyle name="Output 8 2 3 4 11 2" xfId="18022"/>
    <cellStyle name="Output 8 2 3 4 12" xfId="18023"/>
    <cellStyle name="Output 8 2 3 4 12 2" xfId="18024"/>
    <cellStyle name="Output 8 2 3 4 13" xfId="18025"/>
    <cellStyle name="Output 8 2 3 4 13 2" xfId="18026"/>
    <cellStyle name="Output 8 2 3 4 14" xfId="18027"/>
    <cellStyle name="Output 8 2 3 4 14 2" xfId="18028"/>
    <cellStyle name="Output 8 2 3 4 15" xfId="18029"/>
    <cellStyle name="Output 8 2 3 4 15 2" xfId="18030"/>
    <cellStyle name="Output 8 2 3 4 16" xfId="18031"/>
    <cellStyle name="Output 8 2 3 4 2" xfId="18032"/>
    <cellStyle name="Output 8 2 3 4 2 2" xfId="18033"/>
    <cellStyle name="Output 8 2 3 4 3" xfId="18034"/>
    <cellStyle name="Output 8 2 3 4 3 2" xfId="18035"/>
    <cellStyle name="Output 8 2 3 4 4" xfId="18036"/>
    <cellStyle name="Output 8 2 3 4 4 2" xfId="18037"/>
    <cellStyle name="Output 8 2 3 4 5" xfId="18038"/>
    <cellStyle name="Output 8 2 3 4 5 2" xfId="18039"/>
    <cellStyle name="Output 8 2 3 4 6" xfId="18040"/>
    <cellStyle name="Output 8 2 3 4 6 2" xfId="18041"/>
    <cellStyle name="Output 8 2 3 4 7" xfId="18042"/>
    <cellStyle name="Output 8 2 3 4 7 2" xfId="18043"/>
    <cellStyle name="Output 8 2 3 4 8" xfId="18044"/>
    <cellStyle name="Output 8 2 3 4 8 2" xfId="18045"/>
    <cellStyle name="Output 8 2 3 4 9" xfId="18046"/>
    <cellStyle name="Output 8 2 3 4 9 2" xfId="18047"/>
    <cellStyle name="Output 8 2 3 5" xfId="18048"/>
    <cellStyle name="Output 8 2 3 5 10" xfId="18049"/>
    <cellStyle name="Output 8 2 3 5 10 2" xfId="18050"/>
    <cellStyle name="Output 8 2 3 5 11" xfId="18051"/>
    <cellStyle name="Output 8 2 3 5 11 2" xfId="18052"/>
    <cellStyle name="Output 8 2 3 5 12" xfId="18053"/>
    <cellStyle name="Output 8 2 3 5 12 2" xfId="18054"/>
    <cellStyle name="Output 8 2 3 5 13" xfId="18055"/>
    <cellStyle name="Output 8 2 3 5 13 2" xfId="18056"/>
    <cellStyle name="Output 8 2 3 5 14" xfId="18057"/>
    <cellStyle name="Output 8 2 3 5 14 2" xfId="18058"/>
    <cellStyle name="Output 8 2 3 5 15" xfId="18059"/>
    <cellStyle name="Output 8 2 3 5 15 2" xfId="18060"/>
    <cellStyle name="Output 8 2 3 5 16" xfId="18061"/>
    <cellStyle name="Output 8 2 3 5 2" xfId="18062"/>
    <cellStyle name="Output 8 2 3 5 2 2" xfId="18063"/>
    <cellStyle name="Output 8 2 3 5 3" xfId="18064"/>
    <cellStyle name="Output 8 2 3 5 3 2" xfId="18065"/>
    <cellStyle name="Output 8 2 3 5 4" xfId="18066"/>
    <cellStyle name="Output 8 2 3 5 4 2" xfId="18067"/>
    <cellStyle name="Output 8 2 3 5 5" xfId="18068"/>
    <cellStyle name="Output 8 2 3 5 5 2" xfId="18069"/>
    <cellStyle name="Output 8 2 3 5 6" xfId="18070"/>
    <cellStyle name="Output 8 2 3 5 6 2" xfId="18071"/>
    <cellStyle name="Output 8 2 3 5 7" xfId="18072"/>
    <cellStyle name="Output 8 2 3 5 7 2" xfId="18073"/>
    <cellStyle name="Output 8 2 3 5 8" xfId="18074"/>
    <cellStyle name="Output 8 2 3 5 8 2" xfId="18075"/>
    <cellStyle name="Output 8 2 3 5 9" xfId="18076"/>
    <cellStyle name="Output 8 2 3 5 9 2" xfId="18077"/>
    <cellStyle name="Output 8 2 3 6" xfId="18078"/>
    <cellStyle name="Output 8 2 3 6 10" xfId="18079"/>
    <cellStyle name="Output 8 2 3 6 10 2" xfId="18080"/>
    <cellStyle name="Output 8 2 3 6 11" xfId="18081"/>
    <cellStyle name="Output 8 2 3 6 11 2" xfId="18082"/>
    <cellStyle name="Output 8 2 3 6 12" xfId="18083"/>
    <cellStyle name="Output 8 2 3 6 12 2" xfId="18084"/>
    <cellStyle name="Output 8 2 3 6 13" xfId="18085"/>
    <cellStyle name="Output 8 2 3 6 13 2" xfId="18086"/>
    <cellStyle name="Output 8 2 3 6 14" xfId="18087"/>
    <cellStyle name="Output 8 2 3 6 14 2" xfId="18088"/>
    <cellStyle name="Output 8 2 3 6 15" xfId="18089"/>
    <cellStyle name="Output 8 2 3 6 2" xfId="18090"/>
    <cellStyle name="Output 8 2 3 6 2 2" xfId="18091"/>
    <cellStyle name="Output 8 2 3 6 3" xfId="18092"/>
    <cellStyle name="Output 8 2 3 6 3 2" xfId="18093"/>
    <cellStyle name="Output 8 2 3 6 4" xfId="18094"/>
    <cellStyle name="Output 8 2 3 6 4 2" xfId="18095"/>
    <cellStyle name="Output 8 2 3 6 5" xfId="18096"/>
    <cellStyle name="Output 8 2 3 6 5 2" xfId="18097"/>
    <cellStyle name="Output 8 2 3 6 6" xfId="18098"/>
    <cellStyle name="Output 8 2 3 6 6 2" xfId="18099"/>
    <cellStyle name="Output 8 2 3 6 7" xfId="18100"/>
    <cellStyle name="Output 8 2 3 6 7 2" xfId="18101"/>
    <cellStyle name="Output 8 2 3 6 8" xfId="18102"/>
    <cellStyle name="Output 8 2 3 6 8 2" xfId="18103"/>
    <cellStyle name="Output 8 2 3 6 9" xfId="18104"/>
    <cellStyle name="Output 8 2 3 6 9 2" xfId="18105"/>
    <cellStyle name="Output 8 2 3 7" xfId="18106"/>
    <cellStyle name="Output 8 2 3 7 2" xfId="18107"/>
    <cellStyle name="Output 8 2 3 8" xfId="18108"/>
    <cellStyle name="Output 8 2 3 8 2" xfId="18109"/>
    <cellStyle name="Output 8 2 3 9" xfId="18110"/>
    <cellStyle name="Output 8 2 3 9 2" xfId="18111"/>
    <cellStyle name="Output 8 2 4" xfId="18112"/>
    <cellStyle name="Output 8 2 4 10" xfId="18113"/>
    <cellStyle name="Output 8 2 4 10 2" xfId="18114"/>
    <cellStyle name="Output 8 2 4 11" xfId="18115"/>
    <cellStyle name="Output 8 2 4 11 2" xfId="18116"/>
    <cellStyle name="Output 8 2 4 12" xfId="18117"/>
    <cellStyle name="Output 8 2 4 12 2" xfId="18118"/>
    <cellStyle name="Output 8 2 4 13" xfId="18119"/>
    <cellStyle name="Output 8 2 4 13 2" xfId="18120"/>
    <cellStyle name="Output 8 2 4 14" xfId="18121"/>
    <cellStyle name="Output 8 2 4 14 2" xfId="18122"/>
    <cellStyle name="Output 8 2 4 15" xfId="18123"/>
    <cellStyle name="Output 8 2 4 15 2" xfId="18124"/>
    <cellStyle name="Output 8 2 4 16" xfId="18125"/>
    <cellStyle name="Output 8 2 4 16 2" xfId="18126"/>
    <cellStyle name="Output 8 2 4 17" xfId="18127"/>
    <cellStyle name="Output 8 2 4 17 2" xfId="18128"/>
    <cellStyle name="Output 8 2 4 18" xfId="18129"/>
    <cellStyle name="Output 8 2 4 18 2" xfId="18130"/>
    <cellStyle name="Output 8 2 4 19" xfId="18131"/>
    <cellStyle name="Output 8 2 4 19 2" xfId="18132"/>
    <cellStyle name="Output 8 2 4 2" xfId="18133"/>
    <cellStyle name="Output 8 2 4 2 10" xfId="18134"/>
    <cellStyle name="Output 8 2 4 2 10 2" xfId="18135"/>
    <cellStyle name="Output 8 2 4 2 11" xfId="18136"/>
    <cellStyle name="Output 8 2 4 2 11 2" xfId="18137"/>
    <cellStyle name="Output 8 2 4 2 12" xfId="18138"/>
    <cellStyle name="Output 8 2 4 2 12 2" xfId="18139"/>
    <cellStyle name="Output 8 2 4 2 13" xfId="18140"/>
    <cellStyle name="Output 8 2 4 2 13 2" xfId="18141"/>
    <cellStyle name="Output 8 2 4 2 14" xfId="18142"/>
    <cellStyle name="Output 8 2 4 2 14 2" xfId="18143"/>
    <cellStyle name="Output 8 2 4 2 15" xfId="18144"/>
    <cellStyle name="Output 8 2 4 2 15 2" xfId="18145"/>
    <cellStyle name="Output 8 2 4 2 16" xfId="18146"/>
    <cellStyle name="Output 8 2 4 2 16 2" xfId="18147"/>
    <cellStyle name="Output 8 2 4 2 17" xfId="18148"/>
    <cellStyle name="Output 8 2 4 2 17 2" xfId="18149"/>
    <cellStyle name="Output 8 2 4 2 18" xfId="18150"/>
    <cellStyle name="Output 8 2 4 2 18 2" xfId="18151"/>
    <cellStyle name="Output 8 2 4 2 19" xfId="18152"/>
    <cellStyle name="Output 8 2 4 2 2" xfId="18153"/>
    <cellStyle name="Output 8 2 4 2 2 2" xfId="18154"/>
    <cellStyle name="Output 8 2 4 2 3" xfId="18155"/>
    <cellStyle name="Output 8 2 4 2 3 2" xfId="18156"/>
    <cellStyle name="Output 8 2 4 2 4" xfId="18157"/>
    <cellStyle name="Output 8 2 4 2 4 2" xfId="18158"/>
    <cellStyle name="Output 8 2 4 2 5" xfId="18159"/>
    <cellStyle name="Output 8 2 4 2 5 2" xfId="18160"/>
    <cellStyle name="Output 8 2 4 2 6" xfId="18161"/>
    <cellStyle name="Output 8 2 4 2 6 2" xfId="18162"/>
    <cellStyle name="Output 8 2 4 2 7" xfId="18163"/>
    <cellStyle name="Output 8 2 4 2 7 2" xfId="18164"/>
    <cellStyle name="Output 8 2 4 2 8" xfId="18165"/>
    <cellStyle name="Output 8 2 4 2 8 2" xfId="18166"/>
    <cellStyle name="Output 8 2 4 2 9" xfId="18167"/>
    <cellStyle name="Output 8 2 4 2 9 2" xfId="18168"/>
    <cellStyle name="Output 8 2 4 20" xfId="18169"/>
    <cellStyle name="Output 8 2 4 3" xfId="18170"/>
    <cellStyle name="Output 8 2 4 3 10" xfId="18171"/>
    <cellStyle name="Output 8 2 4 3 10 2" xfId="18172"/>
    <cellStyle name="Output 8 2 4 3 11" xfId="18173"/>
    <cellStyle name="Output 8 2 4 3 11 2" xfId="18174"/>
    <cellStyle name="Output 8 2 4 3 12" xfId="18175"/>
    <cellStyle name="Output 8 2 4 3 12 2" xfId="18176"/>
    <cellStyle name="Output 8 2 4 3 13" xfId="18177"/>
    <cellStyle name="Output 8 2 4 3 13 2" xfId="18178"/>
    <cellStyle name="Output 8 2 4 3 14" xfId="18179"/>
    <cellStyle name="Output 8 2 4 3 14 2" xfId="18180"/>
    <cellStyle name="Output 8 2 4 3 15" xfId="18181"/>
    <cellStyle name="Output 8 2 4 3 15 2" xfId="18182"/>
    <cellStyle name="Output 8 2 4 3 16" xfId="18183"/>
    <cellStyle name="Output 8 2 4 3 16 2" xfId="18184"/>
    <cellStyle name="Output 8 2 4 3 17" xfId="18185"/>
    <cellStyle name="Output 8 2 4 3 17 2" xfId="18186"/>
    <cellStyle name="Output 8 2 4 3 18" xfId="18187"/>
    <cellStyle name="Output 8 2 4 3 2" xfId="18188"/>
    <cellStyle name="Output 8 2 4 3 2 2" xfId="18189"/>
    <cellStyle name="Output 8 2 4 3 3" xfId="18190"/>
    <cellStyle name="Output 8 2 4 3 3 2" xfId="18191"/>
    <cellStyle name="Output 8 2 4 3 4" xfId="18192"/>
    <cellStyle name="Output 8 2 4 3 4 2" xfId="18193"/>
    <cellStyle name="Output 8 2 4 3 5" xfId="18194"/>
    <cellStyle name="Output 8 2 4 3 5 2" xfId="18195"/>
    <cellStyle name="Output 8 2 4 3 6" xfId="18196"/>
    <cellStyle name="Output 8 2 4 3 6 2" xfId="18197"/>
    <cellStyle name="Output 8 2 4 3 7" xfId="18198"/>
    <cellStyle name="Output 8 2 4 3 7 2" xfId="18199"/>
    <cellStyle name="Output 8 2 4 3 8" xfId="18200"/>
    <cellStyle name="Output 8 2 4 3 8 2" xfId="18201"/>
    <cellStyle name="Output 8 2 4 3 9" xfId="18202"/>
    <cellStyle name="Output 8 2 4 3 9 2" xfId="18203"/>
    <cellStyle name="Output 8 2 4 4" xfId="18204"/>
    <cellStyle name="Output 8 2 4 4 10" xfId="18205"/>
    <cellStyle name="Output 8 2 4 4 10 2" xfId="18206"/>
    <cellStyle name="Output 8 2 4 4 11" xfId="18207"/>
    <cellStyle name="Output 8 2 4 4 11 2" xfId="18208"/>
    <cellStyle name="Output 8 2 4 4 12" xfId="18209"/>
    <cellStyle name="Output 8 2 4 4 12 2" xfId="18210"/>
    <cellStyle name="Output 8 2 4 4 13" xfId="18211"/>
    <cellStyle name="Output 8 2 4 4 13 2" xfId="18212"/>
    <cellStyle name="Output 8 2 4 4 14" xfId="18213"/>
    <cellStyle name="Output 8 2 4 4 14 2" xfId="18214"/>
    <cellStyle name="Output 8 2 4 4 15" xfId="18215"/>
    <cellStyle name="Output 8 2 4 4 15 2" xfId="18216"/>
    <cellStyle name="Output 8 2 4 4 16" xfId="18217"/>
    <cellStyle name="Output 8 2 4 4 2" xfId="18218"/>
    <cellStyle name="Output 8 2 4 4 2 2" xfId="18219"/>
    <cellStyle name="Output 8 2 4 4 3" xfId="18220"/>
    <cellStyle name="Output 8 2 4 4 3 2" xfId="18221"/>
    <cellStyle name="Output 8 2 4 4 4" xfId="18222"/>
    <cellStyle name="Output 8 2 4 4 4 2" xfId="18223"/>
    <cellStyle name="Output 8 2 4 4 5" xfId="18224"/>
    <cellStyle name="Output 8 2 4 4 5 2" xfId="18225"/>
    <cellStyle name="Output 8 2 4 4 6" xfId="18226"/>
    <cellStyle name="Output 8 2 4 4 6 2" xfId="18227"/>
    <cellStyle name="Output 8 2 4 4 7" xfId="18228"/>
    <cellStyle name="Output 8 2 4 4 7 2" xfId="18229"/>
    <cellStyle name="Output 8 2 4 4 8" xfId="18230"/>
    <cellStyle name="Output 8 2 4 4 8 2" xfId="18231"/>
    <cellStyle name="Output 8 2 4 4 9" xfId="18232"/>
    <cellStyle name="Output 8 2 4 4 9 2" xfId="18233"/>
    <cellStyle name="Output 8 2 4 5" xfId="18234"/>
    <cellStyle name="Output 8 2 4 5 10" xfId="18235"/>
    <cellStyle name="Output 8 2 4 5 10 2" xfId="18236"/>
    <cellStyle name="Output 8 2 4 5 11" xfId="18237"/>
    <cellStyle name="Output 8 2 4 5 11 2" xfId="18238"/>
    <cellStyle name="Output 8 2 4 5 12" xfId="18239"/>
    <cellStyle name="Output 8 2 4 5 12 2" xfId="18240"/>
    <cellStyle name="Output 8 2 4 5 13" xfId="18241"/>
    <cellStyle name="Output 8 2 4 5 13 2" xfId="18242"/>
    <cellStyle name="Output 8 2 4 5 14" xfId="18243"/>
    <cellStyle name="Output 8 2 4 5 14 2" xfId="18244"/>
    <cellStyle name="Output 8 2 4 5 15" xfId="18245"/>
    <cellStyle name="Output 8 2 4 5 15 2" xfId="18246"/>
    <cellStyle name="Output 8 2 4 5 16" xfId="18247"/>
    <cellStyle name="Output 8 2 4 5 2" xfId="18248"/>
    <cellStyle name="Output 8 2 4 5 2 2" xfId="18249"/>
    <cellStyle name="Output 8 2 4 5 3" xfId="18250"/>
    <cellStyle name="Output 8 2 4 5 3 2" xfId="18251"/>
    <cellStyle name="Output 8 2 4 5 4" xfId="18252"/>
    <cellStyle name="Output 8 2 4 5 4 2" xfId="18253"/>
    <cellStyle name="Output 8 2 4 5 5" xfId="18254"/>
    <cellStyle name="Output 8 2 4 5 5 2" xfId="18255"/>
    <cellStyle name="Output 8 2 4 5 6" xfId="18256"/>
    <cellStyle name="Output 8 2 4 5 6 2" xfId="18257"/>
    <cellStyle name="Output 8 2 4 5 7" xfId="18258"/>
    <cellStyle name="Output 8 2 4 5 7 2" xfId="18259"/>
    <cellStyle name="Output 8 2 4 5 8" xfId="18260"/>
    <cellStyle name="Output 8 2 4 5 8 2" xfId="18261"/>
    <cellStyle name="Output 8 2 4 5 9" xfId="18262"/>
    <cellStyle name="Output 8 2 4 5 9 2" xfId="18263"/>
    <cellStyle name="Output 8 2 4 6" xfId="18264"/>
    <cellStyle name="Output 8 2 4 6 10" xfId="18265"/>
    <cellStyle name="Output 8 2 4 6 10 2" xfId="18266"/>
    <cellStyle name="Output 8 2 4 6 11" xfId="18267"/>
    <cellStyle name="Output 8 2 4 6 11 2" xfId="18268"/>
    <cellStyle name="Output 8 2 4 6 12" xfId="18269"/>
    <cellStyle name="Output 8 2 4 6 12 2" xfId="18270"/>
    <cellStyle name="Output 8 2 4 6 13" xfId="18271"/>
    <cellStyle name="Output 8 2 4 6 13 2" xfId="18272"/>
    <cellStyle name="Output 8 2 4 6 14" xfId="18273"/>
    <cellStyle name="Output 8 2 4 6 14 2" xfId="18274"/>
    <cellStyle name="Output 8 2 4 6 15" xfId="18275"/>
    <cellStyle name="Output 8 2 4 6 2" xfId="18276"/>
    <cellStyle name="Output 8 2 4 6 2 2" xfId="18277"/>
    <cellStyle name="Output 8 2 4 6 3" xfId="18278"/>
    <cellStyle name="Output 8 2 4 6 3 2" xfId="18279"/>
    <cellStyle name="Output 8 2 4 6 4" xfId="18280"/>
    <cellStyle name="Output 8 2 4 6 4 2" xfId="18281"/>
    <cellStyle name="Output 8 2 4 6 5" xfId="18282"/>
    <cellStyle name="Output 8 2 4 6 5 2" xfId="18283"/>
    <cellStyle name="Output 8 2 4 6 6" xfId="18284"/>
    <cellStyle name="Output 8 2 4 6 6 2" xfId="18285"/>
    <cellStyle name="Output 8 2 4 6 7" xfId="18286"/>
    <cellStyle name="Output 8 2 4 6 7 2" xfId="18287"/>
    <cellStyle name="Output 8 2 4 6 8" xfId="18288"/>
    <cellStyle name="Output 8 2 4 6 8 2" xfId="18289"/>
    <cellStyle name="Output 8 2 4 6 9" xfId="18290"/>
    <cellStyle name="Output 8 2 4 6 9 2" xfId="18291"/>
    <cellStyle name="Output 8 2 4 7" xfId="18292"/>
    <cellStyle name="Output 8 2 4 7 2" xfId="18293"/>
    <cellStyle name="Output 8 2 4 8" xfId="18294"/>
    <cellStyle name="Output 8 2 4 8 2" xfId="18295"/>
    <cellStyle name="Output 8 2 4 9" xfId="18296"/>
    <cellStyle name="Output 8 2 4 9 2" xfId="18297"/>
    <cellStyle name="Output 8 2 5" xfId="18298"/>
    <cellStyle name="Output 8 2 5 10" xfId="18299"/>
    <cellStyle name="Output 8 2 5 10 2" xfId="18300"/>
    <cellStyle name="Output 8 2 5 11" xfId="18301"/>
    <cellStyle name="Output 8 2 5 11 2" xfId="18302"/>
    <cellStyle name="Output 8 2 5 12" xfId="18303"/>
    <cellStyle name="Output 8 2 5 12 2" xfId="18304"/>
    <cellStyle name="Output 8 2 5 13" xfId="18305"/>
    <cellStyle name="Output 8 2 5 13 2" xfId="18306"/>
    <cellStyle name="Output 8 2 5 14" xfId="18307"/>
    <cellStyle name="Output 8 2 5 14 2" xfId="18308"/>
    <cellStyle name="Output 8 2 5 15" xfId="18309"/>
    <cellStyle name="Output 8 2 5 15 2" xfId="18310"/>
    <cellStyle name="Output 8 2 5 16" xfId="18311"/>
    <cellStyle name="Output 8 2 5 16 2" xfId="18312"/>
    <cellStyle name="Output 8 2 5 17" xfId="18313"/>
    <cellStyle name="Output 8 2 5 17 2" xfId="18314"/>
    <cellStyle name="Output 8 2 5 18" xfId="18315"/>
    <cellStyle name="Output 8 2 5 18 2" xfId="18316"/>
    <cellStyle name="Output 8 2 5 19" xfId="18317"/>
    <cellStyle name="Output 8 2 5 2" xfId="18318"/>
    <cellStyle name="Output 8 2 5 2 10" xfId="18319"/>
    <cellStyle name="Output 8 2 5 2 10 2" xfId="18320"/>
    <cellStyle name="Output 8 2 5 2 11" xfId="18321"/>
    <cellStyle name="Output 8 2 5 2 11 2" xfId="18322"/>
    <cellStyle name="Output 8 2 5 2 12" xfId="18323"/>
    <cellStyle name="Output 8 2 5 2 12 2" xfId="18324"/>
    <cellStyle name="Output 8 2 5 2 13" xfId="18325"/>
    <cellStyle name="Output 8 2 5 2 13 2" xfId="18326"/>
    <cellStyle name="Output 8 2 5 2 14" xfId="18327"/>
    <cellStyle name="Output 8 2 5 2 14 2" xfId="18328"/>
    <cellStyle name="Output 8 2 5 2 15" xfId="18329"/>
    <cellStyle name="Output 8 2 5 2 15 2" xfId="18330"/>
    <cellStyle name="Output 8 2 5 2 16" xfId="18331"/>
    <cellStyle name="Output 8 2 5 2 16 2" xfId="18332"/>
    <cellStyle name="Output 8 2 5 2 17" xfId="18333"/>
    <cellStyle name="Output 8 2 5 2 17 2" xfId="18334"/>
    <cellStyle name="Output 8 2 5 2 18" xfId="18335"/>
    <cellStyle name="Output 8 2 5 2 2" xfId="18336"/>
    <cellStyle name="Output 8 2 5 2 2 2" xfId="18337"/>
    <cellStyle name="Output 8 2 5 2 3" xfId="18338"/>
    <cellStyle name="Output 8 2 5 2 3 2" xfId="18339"/>
    <cellStyle name="Output 8 2 5 2 4" xfId="18340"/>
    <cellStyle name="Output 8 2 5 2 4 2" xfId="18341"/>
    <cellStyle name="Output 8 2 5 2 5" xfId="18342"/>
    <cellStyle name="Output 8 2 5 2 5 2" xfId="18343"/>
    <cellStyle name="Output 8 2 5 2 6" xfId="18344"/>
    <cellStyle name="Output 8 2 5 2 6 2" xfId="18345"/>
    <cellStyle name="Output 8 2 5 2 7" xfId="18346"/>
    <cellStyle name="Output 8 2 5 2 7 2" xfId="18347"/>
    <cellStyle name="Output 8 2 5 2 8" xfId="18348"/>
    <cellStyle name="Output 8 2 5 2 8 2" xfId="18349"/>
    <cellStyle name="Output 8 2 5 2 9" xfId="18350"/>
    <cellStyle name="Output 8 2 5 2 9 2" xfId="18351"/>
    <cellStyle name="Output 8 2 5 3" xfId="18352"/>
    <cellStyle name="Output 8 2 5 3 10" xfId="18353"/>
    <cellStyle name="Output 8 2 5 3 10 2" xfId="18354"/>
    <cellStyle name="Output 8 2 5 3 11" xfId="18355"/>
    <cellStyle name="Output 8 2 5 3 11 2" xfId="18356"/>
    <cellStyle name="Output 8 2 5 3 12" xfId="18357"/>
    <cellStyle name="Output 8 2 5 3 12 2" xfId="18358"/>
    <cellStyle name="Output 8 2 5 3 13" xfId="18359"/>
    <cellStyle name="Output 8 2 5 3 13 2" xfId="18360"/>
    <cellStyle name="Output 8 2 5 3 14" xfId="18361"/>
    <cellStyle name="Output 8 2 5 3 14 2" xfId="18362"/>
    <cellStyle name="Output 8 2 5 3 15" xfId="18363"/>
    <cellStyle name="Output 8 2 5 3 15 2" xfId="18364"/>
    <cellStyle name="Output 8 2 5 3 16" xfId="18365"/>
    <cellStyle name="Output 8 2 5 3 2" xfId="18366"/>
    <cellStyle name="Output 8 2 5 3 2 2" xfId="18367"/>
    <cellStyle name="Output 8 2 5 3 3" xfId="18368"/>
    <cellStyle name="Output 8 2 5 3 3 2" xfId="18369"/>
    <cellStyle name="Output 8 2 5 3 4" xfId="18370"/>
    <cellStyle name="Output 8 2 5 3 4 2" xfId="18371"/>
    <cellStyle name="Output 8 2 5 3 5" xfId="18372"/>
    <cellStyle name="Output 8 2 5 3 5 2" xfId="18373"/>
    <cellStyle name="Output 8 2 5 3 6" xfId="18374"/>
    <cellStyle name="Output 8 2 5 3 6 2" xfId="18375"/>
    <cellStyle name="Output 8 2 5 3 7" xfId="18376"/>
    <cellStyle name="Output 8 2 5 3 7 2" xfId="18377"/>
    <cellStyle name="Output 8 2 5 3 8" xfId="18378"/>
    <cellStyle name="Output 8 2 5 3 8 2" xfId="18379"/>
    <cellStyle name="Output 8 2 5 3 9" xfId="18380"/>
    <cellStyle name="Output 8 2 5 3 9 2" xfId="18381"/>
    <cellStyle name="Output 8 2 5 4" xfId="18382"/>
    <cellStyle name="Output 8 2 5 4 10" xfId="18383"/>
    <cellStyle name="Output 8 2 5 4 10 2" xfId="18384"/>
    <cellStyle name="Output 8 2 5 4 11" xfId="18385"/>
    <cellStyle name="Output 8 2 5 4 11 2" xfId="18386"/>
    <cellStyle name="Output 8 2 5 4 12" xfId="18387"/>
    <cellStyle name="Output 8 2 5 4 12 2" xfId="18388"/>
    <cellStyle name="Output 8 2 5 4 13" xfId="18389"/>
    <cellStyle name="Output 8 2 5 4 13 2" xfId="18390"/>
    <cellStyle name="Output 8 2 5 4 14" xfId="18391"/>
    <cellStyle name="Output 8 2 5 4 14 2" xfId="18392"/>
    <cellStyle name="Output 8 2 5 4 15" xfId="18393"/>
    <cellStyle name="Output 8 2 5 4 15 2" xfId="18394"/>
    <cellStyle name="Output 8 2 5 4 16" xfId="18395"/>
    <cellStyle name="Output 8 2 5 4 2" xfId="18396"/>
    <cellStyle name="Output 8 2 5 4 2 2" xfId="18397"/>
    <cellStyle name="Output 8 2 5 4 3" xfId="18398"/>
    <cellStyle name="Output 8 2 5 4 3 2" xfId="18399"/>
    <cellStyle name="Output 8 2 5 4 4" xfId="18400"/>
    <cellStyle name="Output 8 2 5 4 4 2" xfId="18401"/>
    <cellStyle name="Output 8 2 5 4 5" xfId="18402"/>
    <cellStyle name="Output 8 2 5 4 5 2" xfId="18403"/>
    <cellStyle name="Output 8 2 5 4 6" xfId="18404"/>
    <cellStyle name="Output 8 2 5 4 6 2" xfId="18405"/>
    <cellStyle name="Output 8 2 5 4 7" xfId="18406"/>
    <cellStyle name="Output 8 2 5 4 7 2" xfId="18407"/>
    <cellStyle name="Output 8 2 5 4 8" xfId="18408"/>
    <cellStyle name="Output 8 2 5 4 8 2" xfId="18409"/>
    <cellStyle name="Output 8 2 5 4 9" xfId="18410"/>
    <cellStyle name="Output 8 2 5 4 9 2" xfId="18411"/>
    <cellStyle name="Output 8 2 5 5" xfId="18412"/>
    <cellStyle name="Output 8 2 5 5 10" xfId="18413"/>
    <cellStyle name="Output 8 2 5 5 10 2" xfId="18414"/>
    <cellStyle name="Output 8 2 5 5 11" xfId="18415"/>
    <cellStyle name="Output 8 2 5 5 11 2" xfId="18416"/>
    <cellStyle name="Output 8 2 5 5 12" xfId="18417"/>
    <cellStyle name="Output 8 2 5 5 12 2" xfId="18418"/>
    <cellStyle name="Output 8 2 5 5 13" xfId="18419"/>
    <cellStyle name="Output 8 2 5 5 13 2" xfId="18420"/>
    <cellStyle name="Output 8 2 5 5 14" xfId="18421"/>
    <cellStyle name="Output 8 2 5 5 14 2" xfId="18422"/>
    <cellStyle name="Output 8 2 5 5 15" xfId="18423"/>
    <cellStyle name="Output 8 2 5 5 2" xfId="18424"/>
    <cellStyle name="Output 8 2 5 5 2 2" xfId="18425"/>
    <cellStyle name="Output 8 2 5 5 3" xfId="18426"/>
    <cellStyle name="Output 8 2 5 5 3 2" xfId="18427"/>
    <cellStyle name="Output 8 2 5 5 4" xfId="18428"/>
    <cellStyle name="Output 8 2 5 5 4 2" xfId="18429"/>
    <cellStyle name="Output 8 2 5 5 5" xfId="18430"/>
    <cellStyle name="Output 8 2 5 5 5 2" xfId="18431"/>
    <cellStyle name="Output 8 2 5 5 6" xfId="18432"/>
    <cellStyle name="Output 8 2 5 5 6 2" xfId="18433"/>
    <cellStyle name="Output 8 2 5 5 7" xfId="18434"/>
    <cellStyle name="Output 8 2 5 5 7 2" xfId="18435"/>
    <cellStyle name="Output 8 2 5 5 8" xfId="18436"/>
    <cellStyle name="Output 8 2 5 5 8 2" xfId="18437"/>
    <cellStyle name="Output 8 2 5 5 9" xfId="18438"/>
    <cellStyle name="Output 8 2 5 5 9 2" xfId="18439"/>
    <cellStyle name="Output 8 2 5 6" xfId="18440"/>
    <cellStyle name="Output 8 2 5 6 2" xfId="18441"/>
    <cellStyle name="Output 8 2 5 7" xfId="18442"/>
    <cellStyle name="Output 8 2 5 7 2" xfId="18443"/>
    <cellStyle name="Output 8 2 5 8" xfId="18444"/>
    <cellStyle name="Output 8 2 5 8 2" xfId="18445"/>
    <cellStyle name="Output 8 2 5 9" xfId="18446"/>
    <cellStyle name="Output 8 2 5 9 2" xfId="18447"/>
    <cellStyle name="Output 8 2 6" xfId="18448"/>
    <cellStyle name="Output 8 2 6 10" xfId="18449"/>
    <cellStyle name="Output 8 2 6 10 2" xfId="18450"/>
    <cellStyle name="Output 8 2 6 11" xfId="18451"/>
    <cellStyle name="Output 8 2 6 11 2" xfId="18452"/>
    <cellStyle name="Output 8 2 6 12" xfId="18453"/>
    <cellStyle name="Output 8 2 6 12 2" xfId="18454"/>
    <cellStyle name="Output 8 2 6 13" xfId="18455"/>
    <cellStyle name="Output 8 2 6 13 2" xfId="18456"/>
    <cellStyle name="Output 8 2 6 14" xfId="18457"/>
    <cellStyle name="Output 8 2 6 14 2" xfId="18458"/>
    <cellStyle name="Output 8 2 6 15" xfId="18459"/>
    <cellStyle name="Output 8 2 6 15 2" xfId="18460"/>
    <cellStyle name="Output 8 2 6 16" xfId="18461"/>
    <cellStyle name="Output 8 2 6 16 2" xfId="18462"/>
    <cellStyle name="Output 8 2 6 17" xfId="18463"/>
    <cellStyle name="Output 8 2 6 17 2" xfId="18464"/>
    <cellStyle name="Output 8 2 6 18" xfId="18465"/>
    <cellStyle name="Output 8 2 6 18 2" xfId="18466"/>
    <cellStyle name="Output 8 2 6 19" xfId="18467"/>
    <cellStyle name="Output 8 2 6 2" xfId="18468"/>
    <cellStyle name="Output 8 2 6 2 10" xfId="18469"/>
    <cellStyle name="Output 8 2 6 2 10 2" xfId="18470"/>
    <cellStyle name="Output 8 2 6 2 11" xfId="18471"/>
    <cellStyle name="Output 8 2 6 2 11 2" xfId="18472"/>
    <cellStyle name="Output 8 2 6 2 12" xfId="18473"/>
    <cellStyle name="Output 8 2 6 2 12 2" xfId="18474"/>
    <cellStyle name="Output 8 2 6 2 13" xfId="18475"/>
    <cellStyle name="Output 8 2 6 2 13 2" xfId="18476"/>
    <cellStyle name="Output 8 2 6 2 14" xfId="18477"/>
    <cellStyle name="Output 8 2 6 2 14 2" xfId="18478"/>
    <cellStyle name="Output 8 2 6 2 15" xfId="18479"/>
    <cellStyle name="Output 8 2 6 2 15 2" xfId="18480"/>
    <cellStyle name="Output 8 2 6 2 16" xfId="18481"/>
    <cellStyle name="Output 8 2 6 2 16 2" xfId="18482"/>
    <cellStyle name="Output 8 2 6 2 17" xfId="18483"/>
    <cellStyle name="Output 8 2 6 2 17 2" xfId="18484"/>
    <cellStyle name="Output 8 2 6 2 18" xfId="18485"/>
    <cellStyle name="Output 8 2 6 2 2" xfId="18486"/>
    <cellStyle name="Output 8 2 6 2 2 2" xfId="18487"/>
    <cellStyle name="Output 8 2 6 2 3" xfId="18488"/>
    <cellStyle name="Output 8 2 6 2 3 2" xfId="18489"/>
    <cellStyle name="Output 8 2 6 2 4" xfId="18490"/>
    <cellStyle name="Output 8 2 6 2 4 2" xfId="18491"/>
    <cellStyle name="Output 8 2 6 2 5" xfId="18492"/>
    <cellStyle name="Output 8 2 6 2 5 2" xfId="18493"/>
    <cellStyle name="Output 8 2 6 2 6" xfId="18494"/>
    <cellStyle name="Output 8 2 6 2 6 2" xfId="18495"/>
    <cellStyle name="Output 8 2 6 2 7" xfId="18496"/>
    <cellStyle name="Output 8 2 6 2 7 2" xfId="18497"/>
    <cellStyle name="Output 8 2 6 2 8" xfId="18498"/>
    <cellStyle name="Output 8 2 6 2 8 2" xfId="18499"/>
    <cellStyle name="Output 8 2 6 2 9" xfId="18500"/>
    <cellStyle name="Output 8 2 6 2 9 2" xfId="18501"/>
    <cellStyle name="Output 8 2 6 3" xfId="18502"/>
    <cellStyle name="Output 8 2 6 3 10" xfId="18503"/>
    <cellStyle name="Output 8 2 6 3 10 2" xfId="18504"/>
    <cellStyle name="Output 8 2 6 3 11" xfId="18505"/>
    <cellStyle name="Output 8 2 6 3 11 2" xfId="18506"/>
    <cellStyle name="Output 8 2 6 3 12" xfId="18507"/>
    <cellStyle name="Output 8 2 6 3 12 2" xfId="18508"/>
    <cellStyle name="Output 8 2 6 3 13" xfId="18509"/>
    <cellStyle name="Output 8 2 6 3 13 2" xfId="18510"/>
    <cellStyle name="Output 8 2 6 3 14" xfId="18511"/>
    <cellStyle name="Output 8 2 6 3 14 2" xfId="18512"/>
    <cellStyle name="Output 8 2 6 3 15" xfId="18513"/>
    <cellStyle name="Output 8 2 6 3 15 2" xfId="18514"/>
    <cellStyle name="Output 8 2 6 3 16" xfId="18515"/>
    <cellStyle name="Output 8 2 6 3 2" xfId="18516"/>
    <cellStyle name="Output 8 2 6 3 2 2" xfId="18517"/>
    <cellStyle name="Output 8 2 6 3 3" xfId="18518"/>
    <cellStyle name="Output 8 2 6 3 3 2" xfId="18519"/>
    <cellStyle name="Output 8 2 6 3 4" xfId="18520"/>
    <cellStyle name="Output 8 2 6 3 4 2" xfId="18521"/>
    <cellStyle name="Output 8 2 6 3 5" xfId="18522"/>
    <cellStyle name="Output 8 2 6 3 5 2" xfId="18523"/>
    <cellStyle name="Output 8 2 6 3 6" xfId="18524"/>
    <cellStyle name="Output 8 2 6 3 6 2" xfId="18525"/>
    <cellStyle name="Output 8 2 6 3 7" xfId="18526"/>
    <cellStyle name="Output 8 2 6 3 7 2" xfId="18527"/>
    <cellStyle name="Output 8 2 6 3 8" xfId="18528"/>
    <cellStyle name="Output 8 2 6 3 8 2" xfId="18529"/>
    <cellStyle name="Output 8 2 6 3 9" xfId="18530"/>
    <cellStyle name="Output 8 2 6 3 9 2" xfId="18531"/>
    <cellStyle name="Output 8 2 6 4" xfId="18532"/>
    <cellStyle name="Output 8 2 6 4 10" xfId="18533"/>
    <cellStyle name="Output 8 2 6 4 10 2" xfId="18534"/>
    <cellStyle name="Output 8 2 6 4 11" xfId="18535"/>
    <cellStyle name="Output 8 2 6 4 11 2" xfId="18536"/>
    <cellStyle name="Output 8 2 6 4 12" xfId="18537"/>
    <cellStyle name="Output 8 2 6 4 12 2" xfId="18538"/>
    <cellStyle name="Output 8 2 6 4 13" xfId="18539"/>
    <cellStyle name="Output 8 2 6 4 13 2" xfId="18540"/>
    <cellStyle name="Output 8 2 6 4 14" xfId="18541"/>
    <cellStyle name="Output 8 2 6 4 14 2" xfId="18542"/>
    <cellStyle name="Output 8 2 6 4 15" xfId="18543"/>
    <cellStyle name="Output 8 2 6 4 15 2" xfId="18544"/>
    <cellStyle name="Output 8 2 6 4 16" xfId="18545"/>
    <cellStyle name="Output 8 2 6 4 2" xfId="18546"/>
    <cellStyle name="Output 8 2 6 4 2 2" xfId="18547"/>
    <cellStyle name="Output 8 2 6 4 3" xfId="18548"/>
    <cellStyle name="Output 8 2 6 4 3 2" xfId="18549"/>
    <cellStyle name="Output 8 2 6 4 4" xfId="18550"/>
    <cellStyle name="Output 8 2 6 4 4 2" xfId="18551"/>
    <cellStyle name="Output 8 2 6 4 5" xfId="18552"/>
    <cellStyle name="Output 8 2 6 4 5 2" xfId="18553"/>
    <cellStyle name="Output 8 2 6 4 6" xfId="18554"/>
    <cellStyle name="Output 8 2 6 4 6 2" xfId="18555"/>
    <cellStyle name="Output 8 2 6 4 7" xfId="18556"/>
    <cellStyle name="Output 8 2 6 4 7 2" xfId="18557"/>
    <cellStyle name="Output 8 2 6 4 8" xfId="18558"/>
    <cellStyle name="Output 8 2 6 4 8 2" xfId="18559"/>
    <cellStyle name="Output 8 2 6 4 9" xfId="18560"/>
    <cellStyle name="Output 8 2 6 4 9 2" xfId="18561"/>
    <cellStyle name="Output 8 2 6 5" xfId="18562"/>
    <cellStyle name="Output 8 2 6 5 10" xfId="18563"/>
    <cellStyle name="Output 8 2 6 5 10 2" xfId="18564"/>
    <cellStyle name="Output 8 2 6 5 11" xfId="18565"/>
    <cellStyle name="Output 8 2 6 5 11 2" xfId="18566"/>
    <cellStyle name="Output 8 2 6 5 12" xfId="18567"/>
    <cellStyle name="Output 8 2 6 5 12 2" xfId="18568"/>
    <cellStyle name="Output 8 2 6 5 13" xfId="18569"/>
    <cellStyle name="Output 8 2 6 5 13 2" xfId="18570"/>
    <cellStyle name="Output 8 2 6 5 14" xfId="18571"/>
    <cellStyle name="Output 8 2 6 5 14 2" xfId="18572"/>
    <cellStyle name="Output 8 2 6 5 15" xfId="18573"/>
    <cellStyle name="Output 8 2 6 5 2" xfId="18574"/>
    <cellStyle name="Output 8 2 6 5 2 2" xfId="18575"/>
    <cellStyle name="Output 8 2 6 5 3" xfId="18576"/>
    <cellStyle name="Output 8 2 6 5 3 2" xfId="18577"/>
    <cellStyle name="Output 8 2 6 5 4" xfId="18578"/>
    <cellStyle name="Output 8 2 6 5 4 2" xfId="18579"/>
    <cellStyle name="Output 8 2 6 5 5" xfId="18580"/>
    <cellStyle name="Output 8 2 6 5 5 2" xfId="18581"/>
    <cellStyle name="Output 8 2 6 5 6" xfId="18582"/>
    <cellStyle name="Output 8 2 6 5 6 2" xfId="18583"/>
    <cellStyle name="Output 8 2 6 5 7" xfId="18584"/>
    <cellStyle name="Output 8 2 6 5 7 2" xfId="18585"/>
    <cellStyle name="Output 8 2 6 5 8" xfId="18586"/>
    <cellStyle name="Output 8 2 6 5 8 2" xfId="18587"/>
    <cellStyle name="Output 8 2 6 5 9" xfId="18588"/>
    <cellStyle name="Output 8 2 6 5 9 2" xfId="18589"/>
    <cellStyle name="Output 8 2 6 6" xfId="18590"/>
    <cellStyle name="Output 8 2 6 6 2" xfId="18591"/>
    <cellStyle name="Output 8 2 6 7" xfId="18592"/>
    <cellStyle name="Output 8 2 6 7 2" xfId="18593"/>
    <cellStyle name="Output 8 2 6 8" xfId="18594"/>
    <cellStyle name="Output 8 2 6 8 2" xfId="18595"/>
    <cellStyle name="Output 8 2 6 9" xfId="18596"/>
    <cellStyle name="Output 8 2 6 9 2" xfId="18597"/>
    <cellStyle name="Output 8 2 7" xfId="18598"/>
    <cellStyle name="Output 8 2 7 10" xfId="18599"/>
    <cellStyle name="Output 8 2 7 10 2" xfId="18600"/>
    <cellStyle name="Output 8 2 7 11" xfId="18601"/>
    <cellStyle name="Output 8 2 7 11 2" xfId="18602"/>
    <cellStyle name="Output 8 2 7 12" xfId="18603"/>
    <cellStyle name="Output 8 2 7 12 2" xfId="18604"/>
    <cellStyle name="Output 8 2 7 13" xfId="18605"/>
    <cellStyle name="Output 8 2 7 13 2" xfId="18606"/>
    <cellStyle name="Output 8 2 7 14" xfId="18607"/>
    <cellStyle name="Output 8 2 7 14 2" xfId="18608"/>
    <cellStyle name="Output 8 2 7 15" xfId="18609"/>
    <cellStyle name="Output 8 2 7 15 2" xfId="18610"/>
    <cellStyle name="Output 8 2 7 16" xfId="18611"/>
    <cellStyle name="Output 8 2 7 16 2" xfId="18612"/>
    <cellStyle name="Output 8 2 7 17" xfId="18613"/>
    <cellStyle name="Output 8 2 7 17 2" xfId="18614"/>
    <cellStyle name="Output 8 2 7 18" xfId="18615"/>
    <cellStyle name="Output 8 2 7 2" xfId="18616"/>
    <cellStyle name="Output 8 2 7 2 10" xfId="18617"/>
    <cellStyle name="Output 8 2 7 2 10 2" xfId="18618"/>
    <cellStyle name="Output 8 2 7 2 11" xfId="18619"/>
    <cellStyle name="Output 8 2 7 2 11 2" xfId="18620"/>
    <cellStyle name="Output 8 2 7 2 12" xfId="18621"/>
    <cellStyle name="Output 8 2 7 2 12 2" xfId="18622"/>
    <cellStyle name="Output 8 2 7 2 13" xfId="18623"/>
    <cellStyle name="Output 8 2 7 2 13 2" xfId="18624"/>
    <cellStyle name="Output 8 2 7 2 14" xfId="18625"/>
    <cellStyle name="Output 8 2 7 2 14 2" xfId="18626"/>
    <cellStyle name="Output 8 2 7 2 15" xfId="18627"/>
    <cellStyle name="Output 8 2 7 2 15 2" xfId="18628"/>
    <cellStyle name="Output 8 2 7 2 16" xfId="18629"/>
    <cellStyle name="Output 8 2 7 2 16 2" xfId="18630"/>
    <cellStyle name="Output 8 2 7 2 17" xfId="18631"/>
    <cellStyle name="Output 8 2 7 2 17 2" xfId="18632"/>
    <cellStyle name="Output 8 2 7 2 18" xfId="18633"/>
    <cellStyle name="Output 8 2 7 2 2" xfId="18634"/>
    <cellStyle name="Output 8 2 7 2 2 2" xfId="18635"/>
    <cellStyle name="Output 8 2 7 2 3" xfId="18636"/>
    <cellStyle name="Output 8 2 7 2 3 2" xfId="18637"/>
    <cellStyle name="Output 8 2 7 2 4" xfId="18638"/>
    <cellStyle name="Output 8 2 7 2 4 2" xfId="18639"/>
    <cellStyle name="Output 8 2 7 2 5" xfId="18640"/>
    <cellStyle name="Output 8 2 7 2 5 2" xfId="18641"/>
    <cellStyle name="Output 8 2 7 2 6" xfId="18642"/>
    <cellStyle name="Output 8 2 7 2 6 2" xfId="18643"/>
    <cellStyle name="Output 8 2 7 2 7" xfId="18644"/>
    <cellStyle name="Output 8 2 7 2 7 2" xfId="18645"/>
    <cellStyle name="Output 8 2 7 2 8" xfId="18646"/>
    <cellStyle name="Output 8 2 7 2 8 2" xfId="18647"/>
    <cellStyle name="Output 8 2 7 2 9" xfId="18648"/>
    <cellStyle name="Output 8 2 7 2 9 2" xfId="18649"/>
    <cellStyle name="Output 8 2 7 3" xfId="18650"/>
    <cellStyle name="Output 8 2 7 3 10" xfId="18651"/>
    <cellStyle name="Output 8 2 7 3 10 2" xfId="18652"/>
    <cellStyle name="Output 8 2 7 3 11" xfId="18653"/>
    <cellStyle name="Output 8 2 7 3 11 2" xfId="18654"/>
    <cellStyle name="Output 8 2 7 3 12" xfId="18655"/>
    <cellStyle name="Output 8 2 7 3 12 2" xfId="18656"/>
    <cellStyle name="Output 8 2 7 3 13" xfId="18657"/>
    <cellStyle name="Output 8 2 7 3 13 2" xfId="18658"/>
    <cellStyle name="Output 8 2 7 3 14" xfId="18659"/>
    <cellStyle name="Output 8 2 7 3 14 2" xfId="18660"/>
    <cellStyle name="Output 8 2 7 3 15" xfId="18661"/>
    <cellStyle name="Output 8 2 7 3 15 2" xfId="18662"/>
    <cellStyle name="Output 8 2 7 3 16" xfId="18663"/>
    <cellStyle name="Output 8 2 7 3 2" xfId="18664"/>
    <cellStyle name="Output 8 2 7 3 2 2" xfId="18665"/>
    <cellStyle name="Output 8 2 7 3 3" xfId="18666"/>
    <cellStyle name="Output 8 2 7 3 3 2" xfId="18667"/>
    <cellStyle name="Output 8 2 7 3 4" xfId="18668"/>
    <cellStyle name="Output 8 2 7 3 4 2" xfId="18669"/>
    <cellStyle name="Output 8 2 7 3 5" xfId="18670"/>
    <cellStyle name="Output 8 2 7 3 5 2" xfId="18671"/>
    <cellStyle name="Output 8 2 7 3 6" xfId="18672"/>
    <cellStyle name="Output 8 2 7 3 6 2" xfId="18673"/>
    <cellStyle name="Output 8 2 7 3 7" xfId="18674"/>
    <cellStyle name="Output 8 2 7 3 7 2" xfId="18675"/>
    <cellStyle name="Output 8 2 7 3 8" xfId="18676"/>
    <cellStyle name="Output 8 2 7 3 8 2" xfId="18677"/>
    <cellStyle name="Output 8 2 7 3 9" xfId="18678"/>
    <cellStyle name="Output 8 2 7 3 9 2" xfId="18679"/>
    <cellStyle name="Output 8 2 7 4" xfId="18680"/>
    <cellStyle name="Output 8 2 7 4 10" xfId="18681"/>
    <cellStyle name="Output 8 2 7 4 10 2" xfId="18682"/>
    <cellStyle name="Output 8 2 7 4 11" xfId="18683"/>
    <cellStyle name="Output 8 2 7 4 11 2" xfId="18684"/>
    <cellStyle name="Output 8 2 7 4 12" xfId="18685"/>
    <cellStyle name="Output 8 2 7 4 12 2" xfId="18686"/>
    <cellStyle name="Output 8 2 7 4 13" xfId="18687"/>
    <cellStyle name="Output 8 2 7 4 13 2" xfId="18688"/>
    <cellStyle name="Output 8 2 7 4 14" xfId="18689"/>
    <cellStyle name="Output 8 2 7 4 14 2" xfId="18690"/>
    <cellStyle name="Output 8 2 7 4 15" xfId="18691"/>
    <cellStyle name="Output 8 2 7 4 15 2" xfId="18692"/>
    <cellStyle name="Output 8 2 7 4 16" xfId="18693"/>
    <cellStyle name="Output 8 2 7 4 2" xfId="18694"/>
    <cellStyle name="Output 8 2 7 4 2 2" xfId="18695"/>
    <cellStyle name="Output 8 2 7 4 3" xfId="18696"/>
    <cellStyle name="Output 8 2 7 4 3 2" xfId="18697"/>
    <cellStyle name="Output 8 2 7 4 4" xfId="18698"/>
    <cellStyle name="Output 8 2 7 4 4 2" xfId="18699"/>
    <cellStyle name="Output 8 2 7 4 5" xfId="18700"/>
    <cellStyle name="Output 8 2 7 4 5 2" xfId="18701"/>
    <cellStyle name="Output 8 2 7 4 6" xfId="18702"/>
    <cellStyle name="Output 8 2 7 4 6 2" xfId="18703"/>
    <cellStyle name="Output 8 2 7 4 7" xfId="18704"/>
    <cellStyle name="Output 8 2 7 4 7 2" xfId="18705"/>
    <cellStyle name="Output 8 2 7 4 8" xfId="18706"/>
    <cellStyle name="Output 8 2 7 4 8 2" xfId="18707"/>
    <cellStyle name="Output 8 2 7 4 9" xfId="18708"/>
    <cellStyle name="Output 8 2 7 4 9 2" xfId="18709"/>
    <cellStyle name="Output 8 2 7 5" xfId="18710"/>
    <cellStyle name="Output 8 2 7 5 10" xfId="18711"/>
    <cellStyle name="Output 8 2 7 5 10 2" xfId="18712"/>
    <cellStyle name="Output 8 2 7 5 11" xfId="18713"/>
    <cellStyle name="Output 8 2 7 5 11 2" xfId="18714"/>
    <cellStyle name="Output 8 2 7 5 12" xfId="18715"/>
    <cellStyle name="Output 8 2 7 5 12 2" xfId="18716"/>
    <cellStyle name="Output 8 2 7 5 13" xfId="18717"/>
    <cellStyle name="Output 8 2 7 5 13 2" xfId="18718"/>
    <cellStyle name="Output 8 2 7 5 14" xfId="18719"/>
    <cellStyle name="Output 8 2 7 5 2" xfId="18720"/>
    <cellStyle name="Output 8 2 7 5 2 2" xfId="18721"/>
    <cellStyle name="Output 8 2 7 5 3" xfId="18722"/>
    <cellStyle name="Output 8 2 7 5 3 2" xfId="18723"/>
    <cellStyle name="Output 8 2 7 5 4" xfId="18724"/>
    <cellStyle name="Output 8 2 7 5 4 2" xfId="18725"/>
    <cellStyle name="Output 8 2 7 5 5" xfId="18726"/>
    <cellStyle name="Output 8 2 7 5 5 2" xfId="18727"/>
    <cellStyle name="Output 8 2 7 5 6" xfId="18728"/>
    <cellStyle name="Output 8 2 7 5 6 2" xfId="18729"/>
    <cellStyle name="Output 8 2 7 5 7" xfId="18730"/>
    <cellStyle name="Output 8 2 7 5 7 2" xfId="18731"/>
    <cellStyle name="Output 8 2 7 5 8" xfId="18732"/>
    <cellStyle name="Output 8 2 7 5 8 2" xfId="18733"/>
    <cellStyle name="Output 8 2 7 5 9" xfId="18734"/>
    <cellStyle name="Output 8 2 7 5 9 2" xfId="18735"/>
    <cellStyle name="Output 8 2 7 6" xfId="18736"/>
    <cellStyle name="Output 8 2 7 6 2" xfId="18737"/>
    <cellStyle name="Output 8 2 7 7" xfId="18738"/>
    <cellStyle name="Output 8 2 7 7 2" xfId="18739"/>
    <cellStyle name="Output 8 2 7 8" xfId="18740"/>
    <cellStyle name="Output 8 2 7 8 2" xfId="18741"/>
    <cellStyle name="Output 8 2 7 9" xfId="18742"/>
    <cellStyle name="Output 8 2 7 9 2" xfId="18743"/>
    <cellStyle name="Output 8 2 8" xfId="18744"/>
    <cellStyle name="Output 8 2 8 10" xfId="18745"/>
    <cellStyle name="Output 8 2 8 10 2" xfId="18746"/>
    <cellStyle name="Output 8 2 8 11" xfId="18747"/>
    <cellStyle name="Output 8 2 8 11 2" xfId="18748"/>
    <cellStyle name="Output 8 2 8 12" xfId="18749"/>
    <cellStyle name="Output 8 2 8 12 2" xfId="18750"/>
    <cellStyle name="Output 8 2 8 13" xfId="18751"/>
    <cellStyle name="Output 8 2 8 13 2" xfId="18752"/>
    <cellStyle name="Output 8 2 8 14" xfId="18753"/>
    <cellStyle name="Output 8 2 8 14 2" xfId="18754"/>
    <cellStyle name="Output 8 2 8 15" xfId="18755"/>
    <cellStyle name="Output 8 2 8 15 2" xfId="18756"/>
    <cellStyle name="Output 8 2 8 16" xfId="18757"/>
    <cellStyle name="Output 8 2 8 16 2" xfId="18758"/>
    <cellStyle name="Output 8 2 8 17" xfId="18759"/>
    <cellStyle name="Output 8 2 8 17 2" xfId="18760"/>
    <cellStyle name="Output 8 2 8 18" xfId="18761"/>
    <cellStyle name="Output 8 2 8 2" xfId="18762"/>
    <cellStyle name="Output 8 2 8 2 10" xfId="18763"/>
    <cellStyle name="Output 8 2 8 2 10 2" xfId="18764"/>
    <cellStyle name="Output 8 2 8 2 11" xfId="18765"/>
    <cellStyle name="Output 8 2 8 2 11 2" xfId="18766"/>
    <cellStyle name="Output 8 2 8 2 12" xfId="18767"/>
    <cellStyle name="Output 8 2 8 2 12 2" xfId="18768"/>
    <cellStyle name="Output 8 2 8 2 13" xfId="18769"/>
    <cellStyle name="Output 8 2 8 2 13 2" xfId="18770"/>
    <cellStyle name="Output 8 2 8 2 14" xfId="18771"/>
    <cellStyle name="Output 8 2 8 2 14 2" xfId="18772"/>
    <cellStyle name="Output 8 2 8 2 15" xfId="18773"/>
    <cellStyle name="Output 8 2 8 2 15 2" xfId="18774"/>
    <cellStyle name="Output 8 2 8 2 16" xfId="18775"/>
    <cellStyle name="Output 8 2 8 2 16 2" xfId="18776"/>
    <cellStyle name="Output 8 2 8 2 17" xfId="18777"/>
    <cellStyle name="Output 8 2 8 2 17 2" xfId="18778"/>
    <cellStyle name="Output 8 2 8 2 18" xfId="18779"/>
    <cellStyle name="Output 8 2 8 2 2" xfId="18780"/>
    <cellStyle name="Output 8 2 8 2 2 2" xfId="18781"/>
    <cellStyle name="Output 8 2 8 2 3" xfId="18782"/>
    <cellStyle name="Output 8 2 8 2 3 2" xfId="18783"/>
    <cellStyle name="Output 8 2 8 2 4" xfId="18784"/>
    <cellStyle name="Output 8 2 8 2 4 2" xfId="18785"/>
    <cellStyle name="Output 8 2 8 2 5" xfId="18786"/>
    <cellStyle name="Output 8 2 8 2 5 2" xfId="18787"/>
    <cellStyle name="Output 8 2 8 2 6" xfId="18788"/>
    <cellStyle name="Output 8 2 8 2 6 2" xfId="18789"/>
    <cellStyle name="Output 8 2 8 2 7" xfId="18790"/>
    <cellStyle name="Output 8 2 8 2 7 2" xfId="18791"/>
    <cellStyle name="Output 8 2 8 2 8" xfId="18792"/>
    <cellStyle name="Output 8 2 8 2 8 2" xfId="18793"/>
    <cellStyle name="Output 8 2 8 2 9" xfId="18794"/>
    <cellStyle name="Output 8 2 8 2 9 2" xfId="18795"/>
    <cellStyle name="Output 8 2 8 3" xfId="18796"/>
    <cellStyle name="Output 8 2 8 3 10" xfId="18797"/>
    <cellStyle name="Output 8 2 8 3 10 2" xfId="18798"/>
    <cellStyle name="Output 8 2 8 3 11" xfId="18799"/>
    <cellStyle name="Output 8 2 8 3 11 2" xfId="18800"/>
    <cellStyle name="Output 8 2 8 3 12" xfId="18801"/>
    <cellStyle name="Output 8 2 8 3 12 2" xfId="18802"/>
    <cellStyle name="Output 8 2 8 3 13" xfId="18803"/>
    <cellStyle name="Output 8 2 8 3 13 2" xfId="18804"/>
    <cellStyle name="Output 8 2 8 3 14" xfId="18805"/>
    <cellStyle name="Output 8 2 8 3 14 2" xfId="18806"/>
    <cellStyle name="Output 8 2 8 3 15" xfId="18807"/>
    <cellStyle name="Output 8 2 8 3 15 2" xfId="18808"/>
    <cellStyle name="Output 8 2 8 3 16" xfId="18809"/>
    <cellStyle name="Output 8 2 8 3 2" xfId="18810"/>
    <cellStyle name="Output 8 2 8 3 2 2" xfId="18811"/>
    <cellStyle name="Output 8 2 8 3 3" xfId="18812"/>
    <cellStyle name="Output 8 2 8 3 3 2" xfId="18813"/>
    <cellStyle name="Output 8 2 8 3 4" xfId="18814"/>
    <cellStyle name="Output 8 2 8 3 4 2" xfId="18815"/>
    <cellStyle name="Output 8 2 8 3 5" xfId="18816"/>
    <cellStyle name="Output 8 2 8 3 5 2" xfId="18817"/>
    <cellStyle name="Output 8 2 8 3 6" xfId="18818"/>
    <cellStyle name="Output 8 2 8 3 6 2" xfId="18819"/>
    <cellStyle name="Output 8 2 8 3 7" xfId="18820"/>
    <cellStyle name="Output 8 2 8 3 7 2" xfId="18821"/>
    <cellStyle name="Output 8 2 8 3 8" xfId="18822"/>
    <cellStyle name="Output 8 2 8 3 8 2" xfId="18823"/>
    <cellStyle name="Output 8 2 8 3 9" xfId="18824"/>
    <cellStyle name="Output 8 2 8 3 9 2" xfId="18825"/>
    <cellStyle name="Output 8 2 8 4" xfId="18826"/>
    <cellStyle name="Output 8 2 8 4 10" xfId="18827"/>
    <cellStyle name="Output 8 2 8 4 10 2" xfId="18828"/>
    <cellStyle name="Output 8 2 8 4 11" xfId="18829"/>
    <cellStyle name="Output 8 2 8 4 11 2" xfId="18830"/>
    <cellStyle name="Output 8 2 8 4 12" xfId="18831"/>
    <cellStyle name="Output 8 2 8 4 12 2" xfId="18832"/>
    <cellStyle name="Output 8 2 8 4 13" xfId="18833"/>
    <cellStyle name="Output 8 2 8 4 13 2" xfId="18834"/>
    <cellStyle name="Output 8 2 8 4 14" xfId="18835"/>
    <cellStyle name="Output 8 2 8 4 14 2" xfId="18836"/>
    <cellStyle name="Output 8 2 8 4 15" xfId="18837"/>
    <cellStyle name="Output 8 2 8 4 15 2" xfId="18838"/>
    <cellStyle name="Output 8 2 8 4 16" xfId="18839"/>
    <cellStyle name="Output 8 2 8 4 2" xfId="18840"/>
    <cellStyle name="Output 8 2 8 4 2 2" xfId="18841"/>
    <cellStyle name="Output 8 2 8 4 3" xfId="18842"/>
    <cellStyle name="Output 8 2 8 4 3 2" xfId="18843"/>
    <cellStyle name="Output 8 2 8 4 4" xfId="18844"/>
    <cellStyle name="Output 8 2 8 4 4 2" xfId="18845"/>
    <cellStyle name="Output 8 2 8 4 5" xfId="18846"/>
    <cellStyle name="Output 8 2 8 4 5 2" xfId="18847"/>
    <cellStyle name="Output 8 2 8 4 6" xfId="18848"/>
    <cellStyle name="Output 8 2 8 4 6 2" xfId="18849"/>
    <cellStyle name="Output 8 2 8 4 7" xfId="18850"/>
    <cellStyle name="Output 8 2 8 4 7 2" xfId="18851"/>
    <cellStyle name="Output 8 2 8 4 8" xfId="18852"/>
    <cellStyle name="Output 8 2 8 4 8 2" xfId="18853"/>
    <cellStyle name="Output 8 2 8 4 9" xfId="18854"/>
    <cellStyle name="Output 8 2 8 4 9 2" xfId="18855"/>
    <cellStyle name="Output 8 2 8 5" xfId="18856"/>
    <cellStyle name="Output 8 2 8 5 10" xfId="18857"/>
    <cellStyle name="Output 8 2 8 5 10 2" xfId="18858"/>
    <cellStyle name="Output 8 2 8 5 11" xfId="18859"/>
    <cellStyle name="Output 8 2 8 5 11 2" xfId="18860"/>
    <cellStyle name="Output 8 2 8 5 12" xfId="18861"/>
    <cellStyle name="Output 8 2 8 5 12 2" xfId="18862"/>
    <cellStyle name="Output 8 2 8 5 13" xfId="18863"/>
    <cellStyle name="Output 8 2 8 5 13 2" xfId="18864"/>
    <cellStyle name="Output 8 2 8 5 14" xfId="18865"/>
    <cellStyle name="Output 8 2 8 5 2" xfId="18866"/>
    <cellStyle name="Output 8 2 8 5 2 2" xfId="18867"/>
    <cellStyle name="Output 8 2 8 5 3" xfId="18868"/>
    <cellStyle name="Output 8 2 8 5 3 2" xfId="18869"/>
    <cellStyle name="Output 8 2 8 5 4" xfId="18870"/>
    <cellStyle name="Output 8 2 8 5 4 2" xfId="18871"/>
    <cellStyle name="Output 8 2 8 5 5" xfId="18872"/>
    <cellStyle name="Output 8 2 8 5 5 2" xfId="18873"/>
    <cellStyle name="Output 8 2 8 5 6" xfId="18874"/>
    <cellStyle name="Output 8 2 8 5 6 2" xfId="18875"/>
    <cellStyle name="Output 8 2 8 5 7" xfId="18876"/>
    <cellStyle name="Output 8 2 8 5 7 2" xfId="18877"/>
    <cellStyle name="Output 8 2 8 5 8" xfId="18878"/>
    <cellStyle name="Output 8 2 8 5 8 2" xfId="18879"/>
    <cellStyle name="Output 8 2 8 5 9" xfId="18880"/>
    <cellStyle name="Output 8 2 8 5 9 2" xfId="18881"/>
    <cellStyle name="Output 8 2 8 6" xfId="18882"/>
    <cellStyle name="Output 8 2 8 6 2" xfId="18883"/>
    <cellStyle name="Output 8 2 8 7" xfId="18884"/>
    <cellStyle name="Output 8 2 8 7 2" xfId="18885"/>
    <cellStyle name="Output 8 2 8 8" xfId="18886"/>
    <cellStyle name="Output 8 2 8 8 2" xfId="18887"/>
    <cellStyle name="Output 8 2 8 9" xfId="18888"/>
    <cellStyle name="Output 8 2 8 9 2" xfId="18889"/>
    <cellStyle name="Output 8 2 9" xfId="18890"/>
    <cellStyle name="Output 8 2 9 10" xfId="18891"/>
    <cellStyle name="Output 8 2 9 10 2" xfId="18892"/>
    <cellStyle name="Output 8 2 9 11" xfId="18893"/>
    <cellStyle name="Output 8 2 9 11 2" xfId="18894"/>
    <cellStyle name="Output 8 2 9 12" xfId="18895"/>
    <cellStyle name="Output 8 2 9 12 2" xfId="18896"/>
    <cellStyle name="Output 8 2 9 13" xfId="18897"/>
    <cellStyle name="Output 8 2 9 13 2" xfId="18898"/>
    <cellStyle name="Output 8 2 9 14" xfId="18899"/>
    <cellStyle name="Output 8 2 9 14 2" xfId="18900"/>
    <cellStyle name="Output 8 2 9 15" xfId="18901"/>
    <cellStyle name="Output 8 2 9 15 2" xfId="18902"/>
    <cellStyle name="Output 8 2 9 16" xfId="18903"/>
    <cellStyle name="Output 8 2 9 16 2" xfId="18904"/>
    <cellStyle name="Output 8 2 9 17" xfId="18905"/>
    <cellStyle name="Output 8 2 9 17 2" xfId="18906"/>
    <cellStyle name="Output 8 2 9 18" xfId="18907"/>
    <cellStyle name="Output 8 2 9 2" xfId="18908"/>
    <cellStyle name="Output 8 2 9 2 2" xfId="18909"/>
    <cellStyle name="Output 8 2 9 3" xfId="18910"/>
    <cellStyle name="Output 8 2 9 3 2" xfId="18911"/>
    <cellStyle name="Output 8 2 9 4" xfId="18912"/>
    <cellStyle name="Output 8 2 9 4 2" xfId="18913"/>
    <cellStyle name="Output 8 2 9 5" xfId="18914"/>
    <cellStyle name="Output 8 2 9 5 2" xfId="18915"/>
    <cellStyle name="Output 8 2 9 6" xfId="18916"/>
    <cellStyle name="Output 8 2 9 6 2" xfId="18917"/>
    <cellStyle name="Output 8 2 9 7" xfId="18918"/>
    <cellStyle name="Output 8 2 9 7 2" xfId="18919"/>
    <cellStyle name="Output 8 2 9 8" xfId="18920"/>
    <cellStyle name="Output 8 2 9 8 2" xfId="18921"/>
    <cellStyle name="Output 8 2 9 9" xfId="18922"/>
    <cellStyle name="Output 8 2 9 9 2" xfId="18923"/>
    <cellStyle name="Output 8 20" xfId="18924"/>
    <cellStyle name="Output 8 20 2" xfId="18925"/>
    <cellStyle name="Output 8 21" xfId="18926"/>
    <cellStyle name="Output 8 21 2" xfId="18927"/>
    <cellStyle name="Output 8 22" xfId="18928"/>
    <cellStyle name="Output 8 22 2" xfId="18929"/>
    <cellStyle name="Output 8 23" xfId="18930"/>
    <cellStyle name="Output 8 23 2" xfId="18931"/>
    <cellStyle name="Output 8 24" xfId="18932"/>
    <cellStyle name="Output 8 24 2" xfId="18933"/>
    <cellStyle name="Output 8 25" xfId="18934"/>
    <cellStyle name="Output 8 25 2" xfId="18935"/>
    <cellStyle name="Output 8 26" xfId="18936"/>
    <cellStyle name="Output 8 26 2" xfId="18937"/>
    <cellStyle name="Output 8 27" xfId="18938"/>
    <cellStyle name="Output 8 27 2" xfId="18939"/>
    <cellStyle name="Output 8 28" xfId="18940"/>
    <cellStyle name="Output 8 3" xfId="18941"/>
    <cellStyle name="Output 8 3 10" xfId="18942"/>
    <cellStyle name="Output 8 3 10 2" xfId="18943"/>
    <cellStyle name="Output 8 3 11" xfId="18944"/>
    <cellStyle name="Output 8 3 11 2" xfId="18945"/>
    <cellStyle name="Output 8 3 12" xfId="18946"/>
    <cellStyle name="Output 8 3 12 2" xfId="18947"/>
    <cellStyle name="Output 8 3 13" xfId="18948"/>
    <cellStyle name="Output 8 3 13 2" xfId="18949"/>
    <cellStyle name="Output 8 3 14" xfId="18950"/>
    <cellStyle name="Output 8 3 14 2" xfId="18951"/>
    <cellStyle name="Output 8 3 15" xfId="18952"/>
    <cellStyle name="Output 8 3 15 2" xfId="18953"/>
    <cellStyle name="Output 8 3 16" xfId="18954"/>
    <cellStyle name="Output 8 3 16 2" xfId="18955"/>
    <cellStyle name="Output 8 3 17" xfId="18956"/>
    <cellStyle name="Output 8 3 17 2" xfId="18957"/>
    <cellStyle name="Output 8 3 18" xfId="18958"/>
    <cellStyle name="Output 8 3 18 2" xfId="18959"/>
    <cellStyle name="Output 8 3 19" xfId="18960"/>
    <cellStyle name="Output 8 3 19 2" xfId="18961"/>
    <cellStyle name="Output 8 3 2" xfId="18962"/>
    <cellStyle name="Output 8 3 2 10" xfId="18963"/>
    <cellStyle name="Output 8 3 2 10 2" xfId="18964"/>
    <cellStyle name="Output 8 3 2 11" xfId="18965"/>
    <cellStyle name="Output 8 3 2 11 2" xfId="18966"/>
    <cellStyle name="Output 8 3 2 12" xfId="18967"/>
    <cellStyle name="Output 8 3 2 12 2" xfId="18968"/>
    <cellStyle name="Output 8 3 2 13" xfId="18969"/>
    <cellStyle name="Output 8 3 2 13 2" xfId="18970"/>
    <cellStyle name="Output 8 3 2 14" xfId="18971"/>
    <cellStyle name="Output 8 3 2 14 2" xfId="18972"/>
    <cellStyle name="Output 8 3 2 15" xfId="18973"/>
    <cellStyle name="Output 8 3 2 15 2" xfId="18974"/>
    <cellStyle name="Output 8 3 2 16" xfId="18975"/>
    <cellStyle name="Output 8 3 2 16 2" xfId="18976"/>
    <cellStyle name="Output 8 3 2 17" xfId="18977"/>
    <cellStyle name="Output 8 3 2 17 2" xfId="18978"/>
    <cellStyle name="Output 8 3 2 18" xfId="18979"/>
    <cellStyle name="Output 8 3 2 18 2" xfId="18980"/>
    <cellStyle name="Output 8 3 2 19" xfId="18981"/>
    <cellStyle name="Output 8 3 2 2" xfId="18982"/>
    <cellStyle name="Output 8 3 2 2 2" xfId="18983"/>
    <cellStyle name="Output 8 3 2 3" xfId="18984"/>
    <cellStyle name="Output 8 3 2 3 2" xfId="18985"/>
    <cellStyle name="Output 8 3 2 4" xfId="18986"/>
    <cellStyle name="Output 8 3 2 4 2" xfId="18987"/>
    <cellStyle name="Output 8 3 2 5" xfId="18988"/>
    <cellStyle name="Output 8 3 2 5 2" xfId="18989"/>
    <cellStyle name="Output 8 3 2 6" xfId="18990"/>
    <cellStyle name="Output 8 3 2 6 2" xfId="18991"/>
    <cellStyle name="Output 8 3 2 7" xfId="18992"/>
    <cellStyle name="Output 8 3 2 7 2" xfId="18993"/>
    <cellStyle name="Output 8 3 2 8" xfId="18994"/>
    <cellStyle name="Output 8 3 2 8 2" xfId="18995"/>
    <cellStyle name="Output 8 3 2 9" xfId="18996"/>
    <cellStyle name="Output 8 3 2 9 2" xfId="18997"/>
    <cellStyle name="Output 8 3 20" xfId="18998"/>
    <cellStyle name="Output 8 3 3" xfId="18999"/>
    <cellStyle name="Output 8 3 3 10" xfId="19000"/>
    <cellStyle name="Output 8 3 3 10 2" xfId="19001"/>
    <cellStyle name="Output 8 3 3 11" xfId="19002"/>
    <cellStyle name="Output 8 3 3 11 2" xfId="19003"/>
    <cellStyle name="Output 8 3 3 12" xfId="19004"/>
    <cellStyle name="Output 8 3 3 12 2" xfId="19005"/>
    <cellStyle name="Output 8 3 3 13" xfId="19006"/>
    <cellStyle name="Output 8 3 3 13 2" xfId="19007"/>
    <cellStyle name="Output 8 3 3 14" xfId="19008"/>
    <cellStyle name="Output 8 3 3 14 2" xfId="19009"/>
    <cellStyle name="Output 8 3 3 15" xfId="19010"/>
    <cellStyle name="Output 8 3 3 15 2" xfId="19011"/>
    <cellStyle name="Output 8 3 3 16" xfId="19012"/>
    <cellStyle name="Output 8 3 3 16 2" xfId="19013"/>
    <cellStyle name="Output 8 3 3 17" xfId="19014"/>
    <cellStyle name="Output 8 3 3 17 2" xfId="19015"/>
    <cellStyle name="Output 8 3 3 18" xfId="19016"/>
    <cellStyle name="Output 8 3 3 18 2" xfId="19017"/>
    <cellStyle name="Output 8 3 3 19" xfId="19018"/>
    <cellStyle name="Output 8 3 3 2" xfId="19019"/>
    <cellStyle name="Output 8 3 3 2 2" xfId="19020"/>
    <cellStyle name="Output 8 3 3 3" xfId="19021"/>
    <cellStyle name="Output 8 3 3 3 2" xfId="19022"/>
    <cellStyle name="Output 8 3 3 4" xfId="19023"/>
    <cellStyle name="Output 8 3 3 4 2" xfId="19024"/>
    <cellStyle name="Output 8 3 3 5" xfId="19025"/>
    <cellStyle name="Output 8 3 3 5 2" xfId="19026"/>
    <cellStyle name="Output 8 3 3 6" xfId="19027"/>
    <cellStyle name="Output 8 3 3 6 2" xfId="19028"/>
    <cellStyle name="Output 8 3 3 7" xfId="19029"/>
    <cellStyle name="Output 8 3 3 7 2" xfId="19030"/>
    <cellStyle name="Output 8 3 3 8" xfId="19031"/>
    <cellStyle name="Output 8 3 3 8 2" xfId="19032"/>
    <cellStyle name="Output 8 3 3 9" xfId="19033"/>
    <cellStyle name="Output 8 3 3 9 2" xfId="19034"/>
    <cellStyle name="Output 8 3 4" xfId="19035"/>
    <cellStyle name="Output 8 3 4 10" xfId="19036"/>
    <cellStyle name="Output 8 3 4 10 2" xfId="19037"/>
    <cellStyle name="Output 8 3 4 11" xfId="19038"/>
    <cellStyle name="Output 8 3 4 11 2" xfId="19039"/>
    <cellStyle name="Output 8 3 4 12" xfId="19040"/>
    <cellStyle name="Output 8 3 4 12 2" xfId="19041"/>
    <cellStyle name="Output 8 3 4 13" xfId="19042"/>
    <cellStyle name="Output 8 3 4 13 2" xfId="19043"/>
    <cellStyle name="Output 8 3 4 14" xfId="19044"/>
    <cellStyle name="Output 8 3 4 14 2" xfId="19045"/>
    <cellStyle name="Output 8 3 4 15" xfId="19046"/>
    <cellStyle name="Output 8 3 4 15 2" xfId="19047"/>
    <cellStyle name="Output 8 3 4 16" xfId="19048"/>
    <cellStyle name="Output 8 3 4 2" xfId="19049"/>
    <cellStyle name="Output 8 3 4 2 2" xfId="19050"/>
    <cellStyle name="Output 8 3 4 3" xfId="19051"/>
    <cellStyle name="Output 8 3 4 3 2" xfId="19052"/>
    <cellStyle name="Output 8 3 4 4" xfId="19053"/>
    <cellStyle name="Output 8 3 4 4 2" xfId="19054"/>
    <cellStyle name="Output 8 3 4 5" xfId="19055"/>
    <cellStyle name="Output 8 3 4 5 2" xfId="19056"/>
    <cellStyle name="Output 8 3 4 6" xfId="19057"/>
    <cellStyle name="Output 8 3 4 6 2" xfId="19058"/>
    <cellStyle name="Output 8 3 4 7" xfId="19059"/>
    <cellStyle name="Output 8 3 4 7 2" xfId="19060"/>
    <cellStyle name="Output 8 3 4 8" xfId="19061"/>
    <cellStyle name="Output 8 3 4 8 2" xfId="19062"/>
    <cellStyle name="Output 8 3 4 9" xfId="19063"/>
    <cellStyle name="Output 8 3 4 9 2" xfId="19064"/>
    <cellStyle name="Output 8 3 5" xfId="19065"/>
    <cellStyle name="Output 8 3 5 10" xfId="19066"/>
    <cellStyle name="Output 8 3 5 10 2" xfId="19067"/>
    <cellStyle name="Output 8 3 5 11" xfId="19068"/>
    <cellStyle name="Output 8 3 5 11 2" xfId="19069"/>
    <cellStyle name="Output 8 3 5 12" xfId="19070"/>
    <cellStyle name="Output 8 3 5 12 2" xfId="19071"/>
    <cellStyle name="Output 8 3 5 13" xfId="19072"/>
    <cellStyle name="Output 8 3 5 13 2" xfId="19073"/>
    <cellStyle name="Output 8 3 5 14" xfId="19074"/>
    <cellStyle name="Output 8 3 5 14 2" xfId="19075"/>
    <cellStyle name="Output 8 3 5 15" xfId="19076"/>
    <cellStyle name="Output 8 3 5 15 2" xfId="19077"/>
    <cellStyle name="Output 8 3 5 16" xfId="19078"/>
    <cellStyle name="Output 8 3 5 2" xfId="19079"/>
    <cellStyle name="Output 8 3 5 2 2" xfId="19080"/>
    <cellStyle name="Output 8 3 5 3" xfId="19081"/>
    <cellStyle name="Output 8 3 5 3 2" xfId="19082"/>
    <cellStyle name="Output 8 3 5 4" xfId="19083"/>
    <cellStyle name="Output 8 3 5 4 2" xfId="19084"/>
    <cellStyle name="Output 8 3 5 5" xfId="19085"/>
    <cellStyle name="Output 8 3 5 5 2" xfId="19086"/>
    <cellStyle name="Output 8 3 5 6" xfId="19087"/>
    <cellStyle name="Output 8 3 5 6 2" xfId="19088"/>
    <cellStyle name="Output 8 3 5 7" xfId="19089"/>
    <cellStyle name="Output 8 3 5 7 2" xfId="19090"/>
    <cellStyle name="Output 8 3 5 8" xfId="19091"/>
    <cellStyle name="Output 8 3 5 8 2" xfId="19092"/>
    <cellStyle name="Output 8 3 5 9" xfId="19093"/>
    <cellStyle name="Output 8 3 5 9 2" xfId="19094"/>
    <cellStyle name="Output 8 3 6" xfId="19095"/>
    <cellStyle name="Output 8 3 6 10" xfId="19096"/>
    <cellStyle name="Output 8 3 6 10 2" xfId="19097"/>
    <cellStyle name="Output 8 3 6 11" xfId="19098"/>
    <cellStyle name="Output 8 3 6 11 2" xfId="19099"/>
    <cellStyle name="Output 8 3 6 12" xfId="19100"/>
    <cellStyle name="Output 8 3 6 12 2" xfId="19101"/>
    <cellStyle name="Output 8 3 6 13" xfId="19102"/>
    <cellStyle name="Output 8 3 6 13 2" xfId="19103"/>
    <cellStyle name="Output 8 3 6 14" xfId="19104"/>
    <cellStyle name="Output 8 3 6 14 2" xfId="19105"/>
    <cellStyle name="Output 8 3 6 15" xfId="19106"/>
    <cellStyle name="Output 8 3 6 2" xfId="19107"/>
    <cellStyle name="Output 8 3 6 2 2" xfId="19108"/>
    <cellStyle name="Output 8 3 6 3" xfId="19109"/>
    <cellStyle name="Output 8 3 6 3 2" xfId="19110"/>
    <cellStyle name="Output 8 3 6 4" xfId="19111"/>
    <cellStyle name="Output 8 3 6 4 2" xfId="19112"/>
    <cellStyle name="Output 8 3 6 5" xfId="19113"/>
    <cellStyle name="Output 8 3 6 5 2" xfId="19114"/>
    <cellStyle name="Output 8 3 6 6" xfId="19115"/>
    <cellStyle name="Output 8 3 6 6 2" xfId="19116"/>
    <cellStyle name="Output 8 3 6 7" xfId="19117"/>
    <cellStyle name="Output 8 3 6 7 2" xfId="19118"/>
    <cellStyle name="Output 8 3 6 8" xfId="19119"/>
    <cellStyle name="Output 8 3 6 8 2" xfId="19120"/>
    <cellStyle name="Output 8 3 6 9" xfId="19121"/>
    <cellStyle name="Output 8 3 6 9 2" xfId="19122"/>
    <cellStyle name="Output 8 3 7" xfId="19123"/>
    <cellStyle name="Output 8 3 7 2" xfId="19124"/>
    <cellStyle name="Output 8 3 8" xfId="19125"/>
    <cellStyle name="Output 8 3 8 2" xfId="19126"/>
    <cellStyle name="Output 8 3 9" xfId="19127"/>
    <cellStyle name="Output 8 3 9 2" xfId="19128"/>
    <cellStyle name="Output 8 4" xfId="19129"/>
    <cellStyle name="Output 8 4 10" xfId="19130"/>
    <cellStyle name="Output 8 4 10 2" xfId="19131"/>
    <cellStyle name="Output 8 4 11" xfId="19132"/>
    <cellStyle name="Output 8 4 11 2" xfId="19133"/>
    <cellStyle name="Output 8 4 12" xfId="19134"/>
    <cellStyle name="Output 8 4 12 2" xfId="19135"/>
    <cellStyle name="Output 8 4 13" xfId="19136"/>
    <cellStyle name="Output 8 4 13 2" xfId="19137"/>
    <cellStyle name="Output 8 4 14" xfId="19138"/>
    <cellStyle name="Output 8 4 14 2" xfId="19139"/>
    <cellStyle name="Output 8 4 15" xfId="19140"/>
    <cellStyle name="Output 8 4 15 2" xfId="19141"/>
    <cellStyle name="Output 8 4 16" xfId="19142"/>
    <cellStyle name="Output 8 4 16 2" xfId="19143"/>
    <cellStyle name="Output 8 4 17" xfId="19144"/>
    <cellStyle name="Output 8 4 17 2" xfId="19145"/>
    <cellStyle name="Output 8 4 18" xfId="19146"/>
    <cellStyle name="Output 8 4 18 2" xfId="19147"/>
    <cellStyle name="Output 8 4 19" xfId="19148"/>
    <cellStyle name="Output 8 4 19 2" xfId="19149"/>
    <cellStyle name="Output 8 4 2" xfId="19150"/>
    <cellStyle name="Output 8 4 2 10" xfId="19151"/>
    <cellStyle name="Output 8 4 2 10 2" xfId="19152"/>
    <cellStyle name="Output 8 4 2 11" xfId="19153"/>
    <cellStyle name="Output 8 4 2 11 2" xfId="19154"/>
    <cellStyle name="Output 8 4 2 12" xfId="19155"/>
    <cellStyle name="Output 8 4 2 12 2" xfId="19156"/>
    <cellStyle name="Output 8 4 2 13" xfId="19157"/>
    <cellStyle name="Output 8 4 2 13 2" xfId="19158"/>
    <cellStyle name="Output 8 4 2 14" xfId="19159"/>
    <cellStyle name="Output 8 4 2 14 2" xfId="19160"/>
    <cellStyle name="Output 8 4 2 15" xfId="19161"/>
    <cellStyle name="Output 8 4 2 15 2" xfId="19162"/>
    <cellStyle name="Output 8 4 2 16" xfId="19163"/>
    <cellStyle name="Output 8 4 2 16 2" xfId="19164"/>
    <cellStyle name="Output 8 4 2 17" xfId="19165"/>
    <cellStyle name="Output 8 4 2 17 2" xfId="19166"/>
    <cellStyle name="Output 8 4 2 18" xfId="19167"/>
    <cellStyle name="Output 8 4 2 18 2" xfId="19168"/>
    <cellStyle name="Output 8 4 2 19" xfId="19169"/>
    <cellStyle name="Output 8 4 2 2" xfId="19170"/>
    <cellStyle name="Output 8 4 2 2 2" xfId="19171"/>
    <cellStyle name="Output 8 4 2 3" xfId="19172"/>
    <cellStyle name="Output 8 4 2 3 2" xfId="19173"/>
    <cellStyle name="Output 8 4 2 4" xfId="19174"/>
    <cellStyle name="Output 8 4 2 4 2" xfId="19175"/>
    <cellStyle name="Output 8 4 2 5" xfId="19176"/>
    <cellStyle name="Output 8 4 2 5 2" xfId="19177"/>
    <cellStyle name="Output 8 4 2 6" xfId="19178"/>
    <cellStyle name="Output 8 4 2 6 2" xfId="19179"/>
    <cellStyle name="Output 8 4 2 7" xfId="19180"/>
    <cellStyle name="Output 8 4 2 7 2" xfId="19181"/>
    <cellStyle name="Output 8 4 2 8" xfId="19182"/>
    <cellStyle name="Output 8 4 2 8 2" xfId="19183"/>
    <cellStyle name="Output 8 4 2 9" xfId="19184"/>
    <cellStyle name="Output 8 4 2 9 2" xfId="19185"/>
    <cellStyle name="Output 8 4 20" xfId="19186"/>
    <cellStyle name="Output 8 4 3" xfId="19187"/>
    <cellStyle name="Output 8 4 3 10" xfId="19188"/>
    <cellStyle name="Output 8 4 3 10 2" xfId="19189"/>
    <cellStyle name="Output 8 4 3 11" xfId="19190"/>
    <cellStyle name="Output 8 4 3 11 2" xfId="19191"/>
    <cellStyle name="Output 8 4 3 12" xfId="19192"/>
    <cellStyle name="Output 8 4 3 12 2" xfId="19193"/>
    <cellStyle name="Output 8 4 3 13" xfId="19194"/>
    <cellStyle name="Output 8 4 3 13 2" xfId="19195"/>
    <cellStyle name="Output 8 4 3 14" xfId="19196"/>
    <cellStyle name="Output 8 4 3 14 2" xfId="19197"/>
    <cellStyle name="Output 8 4 3 15" xfId="19198"/>
    <cellStyle name="Output 8 4 3 15 2" xfId="19199"/>
    <cellStyle name="Output 8 4 3 16" xfId="19200"/>
    <cellStyle name="Output 8 4 3 16 2" xfId="19201"/>
    <cellStyle name="Output 8 4 3 17" xfId="19202"/>
    <cellStyle name="Output 8 4 3 17 2" xfId="19203"/>
    <cellStyle name="Output 8 4 3 18" xfId="19204"/>
    <cellStyle name="Output 8 4 3 18 2" xfId="19205"/>
    <cellStyle name="Output 8 4 3 19" xfId="19206"/>
    <cellStyle name="Output 8 4 3 2" xfId="19207"/>
    <cellStyle name="Output 8 4 3 2 2" xfId="19208"/>
    <cellStyle name="Output 8 4 3 3" xfId="19209"/>
    <cellStyle name="Output 8 4 3 3 2" xfId="19210"/>
    <cellStyle name="Output 8 4 3 4" xfId="19211"/>
    <cellStyle name="Output 8 4 3 4 2" xfId="19212"/>
    <cellStyle name="Output 8 4 3 5" xfId="19213"/>
    <cellStyle name="Output 8 4 3 5 2" xfId="19214"/>
    <cellStyle name="Output 8 4 3 6" xfId="19215"/>
    <cellStyle name="Output 8 4 3 6 2" xfId="19216"/>
    <cellStyle name="Output 8 4 3 7" xfId="19217"/>
    <cellStyle name="Output 8 4 3 7 2" xfId="19218"/>
    <cellStyle name="Output 8 4 3 8" xfId="19219"/>
    <cellStyle name="Output 8 4 3 8 2" xfId="19220"/>
    <cellStyle name="Output 8 4 3 9" xfId="19221"/>
    <cellStyle name="Output 8 4 3 9 2" xfId="19222"/>
    <cellStyle name="Output 8 4 4" xfId="19223"/>
    <cellStyle name="Output 8 4 4 10" xfId="19224"/>
    <cellStyle name="Output 8 4 4 10 2" xfId="19225"/>
    <cellStyle name="Output 8 4 4 11" xfId="19226"/>
    <cellStyle name="Output 8 4 4 11 2" xfId="19227"/>
    <cellStyle name="Output 8 4 4 12" xfId="19228"/>
    <cellStyle name="Output 8 4 4 12 2" xfId="19229"/>
    <cellStyle name="Output 8 4 4 13" xfId="19230"/>
    <cellStyle name="Output 8 4 4 13 2" xfId="19231"/>
    <cellStyle name="Output 8 4 4 14" xfId="19232"/>
    <cellStyle name="Output 8 4 4 14 2" xfId="19233"/>
    <cellStyle name="Output 8 4 4 15" xfId="19234"/>
    <cellStyle name="Output 8 4 4 15 2" xfId="19235"/>
    <cellStyle name="Output 8 4 4 16" xfId="19236"/>
    <cellStyle name="Output 8 4 4 2" xfId="19237"/>
    <cellStyle name="Output 8 4 4 2 2" xfId="19238"/>
    <cellStyle name="Output 8 4 4 3" xfId="19239"/>
    <cellStyle name="Output 8 4 4 3 2" xfId="19240"/>
    <cellStyle name="Output 8 4 4 4" xfId="19241"/>
    <cellStyle name="Output 8 4 4 4 2" xfId="19242"/>
    <cellStyle name="Output 8 4 4 5" xfId="19243"/>
    <cellStyle name="Output 8 4 4 5 2" xfId="19244"/>
    <cellStyle name="Output 8 4 4 6" xfId="19245"/>
    <cellStyle name="Output 8 4 4 6 2" xfId="19246"/>
    <cellStyle name="Output 8 4 4 7" xfId="19247"/>
    <cellStyle name="Output 8 4 4 7 2" xfId="19248"/>
    <cellStyle name="Output 8 4 4 8" xfId="19249"/>
    <cellStyle name="Output 8 4 4 8 2" xfId="19250"/>
    <cellStyle name="Output 8 4 4 9" xfId="19251"/>
    <cellStyle name="Output 8 4 4 9 2" xfId="19252"/>
    <cellStyle name="Output 8 4 5" xfId="19253"/>
    <cellStyle name="Output 8 4 5 10" xfId="19254"/>
    <cellStyle name="Output 8 4 5 10 2" xfId="19255"/>
    <cellStyle name="Output 8 4 5 11" xfId="19256"/>
    <cellStyle name="Output 8 4 5 11 2" xfId="19257"/>
    <cellStyle name="Output 8 4 5 12" xfId="19258"/>
    <cellStyle name="Output 8 4 5 12 2" xfId="19259"/>
    <cellStyle name="Output 8 4 5 13" xfId="19260"/>
    <cellStyle name="Output 8 4 5 13 2" xfId="19261"/>
    <cellStyle name="Output 8 4 5 14" xfId="19262"/>
    <cellStyle name="Output 8 4 5 14 2" xfId="19263"/>
    <cellStyle name="Output 8 4 5 15" xfId="19264"/>
    <cellStyle name="Output 8 4 5 15 2" xfId="19265"/>
    <cellStyle name="Output 8 4 5 16" xfId="19266"/>
    <cellStyle name="Output 8 4 5 2" xfId="19267"/>
    <cellStyle name="Output 8 4 5 2 2" xfId="19268"/>
    <cellStyle name="Output 8 4 5 3" xfId="19269"/>
    <cellStyle name="Output 8 4 5 3 2" xfId="19270"/>
    <cellStyle name="Output 8 4 5 4" xfId="19271"/>
    <cellStyle name="Output 8 4 5 4 2" xfId="19272"/>
    <cellStyle name="Output 8 4 5 5" xfId="19273"/>
    <cellStyle name="Output 8 4 5 5 2" xfId="19274"/>
    <cellStyle name="Output 8 4 5 6" xfId="19275"/>
    <cellStyle name="Output 8 4 5 6 2" xfId="19276"/>
    <cellStyle name="Output 8 4 5 7" xfId="19277"/>
    <cellStyle name="Output 8 4 5 7 2" xfId="19278"/>
    <cellStyle name="Output 8 4 5 8" xfId="19279"/>
    <cellStyle name="Output 8 4 5 8 2" xfId="19280"/>
    <cellStyle name="Output 8 4 5 9" xfId="19281"/>
    <cellStyle name="Output 8 4 5 9 2" xfId="19282"/>
    <cellStyle name="Output 8 4 6" xfId="19283"/>
    <cellStyle name="Output 8 4 6 10" xfId="19284"/>
    <cellStyle name="Output 8 4 6 10 2" xfId="19285"/>
    <cellStyle name="Output 8 4 6 11" xfId="19286"/>
    <cellStyle name="Output 8 4 6 11 2" xfId="19287"/>
    <cellStyle name="Output 8 4 6 12" xfId="19288"/>
    <cellStyle name="Output 8 4 6 12 2" xfId="19289"/>
    <cellStyle name="Output 8 4 6 13" xfId="19290"/>
    <cellStyle name="Output 8 4 6 13 2" xfId="19291"/>
    <cellStyle name="Output 8 4 6 14" xfId="19292"/>
    <cellStyle name="Output 8 4 6 14 2" xfId="19293"/>
    <cellStyle name="Output 8 4 6 15" xfId="19294"/>
    <cellStyle name="Output 8 4 6 2" xfId="19295"/>
    <cellStyle name="Output 8 4 6 2 2" xfId="19296"/>
    <cellStyle name="Output 8 4 6 3" xfId="19297"/>
    <cellStyle name="Output 8 4 6 3 2" xfId="19298"/>
    <cellStyle name="Output 8 4 6 4" xfId="19299"/>
    <cellStyle name="Output 8 4 6 4 2" xfId="19300"/>
    <cellStyle name="Output 8 4 6 5" xfId="19301"/>
    <cellStyle name="Output 8 4 6 5 2" xfId="19302"/>
    <cellStyle name="Output 8 4 6 6" xfId="19303"/>
    <cellStyle name="Output 8 4 6 6 2" xfId="19304"/>
    <cellStyle name="Output 8 4 6 7" xfId="19305"/>
    <cellStyle name="Output 8 4 6 7 2" xfId="19306"/>
    <cellStyle name="Output 8 4 6 8" xfId="19307"/>
    <cellStyle name="Output 8 4 6 8 2" xfId="19308"/>
    <cellStyle name="Output 8 4 6 9" xfId="19309"/>
    <cellStyle name="Output 8 4 6 9 2" xfId="19310"/>
    <cellStyle name="Output 8 4 7" xfId="19311"/>
    <cellStyle name="Output 8 4 7 2" xfId="19312"/>
    <cellStyle name="Output 8 4 8" xfId="19313"/>
    <cellStyle name="Output 8 4 8 2" xfId="19314"/>
    <cellStyle name="Output 8 4 9" xfId="19315"/>
    <cellStyle name="Output 8 4 9 2" xfId="19316"/>
    <cellStyle name="Output 8 5" xfId="19317"/>
    <cellStyle name="Output 8 5 10" xfId="19318"/>
    <cellStyle name="Output 8 5 10 2" xfId="19319"/>
    <cellStyle name="Output 8 5 11" xfId="19320"/>
    <cellStyle name="Output 8 5 11 2" xfId="19321"/>
    <cellStyle name="Output 8 5 12" xfId="19322"/>
    <cellStyle name="Output 8 5 12 2" xfId="19323"/>
    <cellStyle name="Output 8 5 13" xfId="19324"/>
    <cellStyle name="Output 8 5 13 2" xfId="19325"/>
    <cellStyle name="Output 8 5 14" xfId="19326"/>
    <cellStyle name="Output 8 5 14 2" xfId="19327"/>
    <cellStyle name="Output 8 5 15" xfId="19328"/>
    <cellStyle name="Output 8 5 15 2" xfId="19329"/>
    <cellStyle name="Output 8 5 16" xfId="19330"/>
    <cellStyle name="Output 8 5 16 2" xfId="19331"/>
    <cellStyle name="Output 8 5 17" xfId="19332"/>
    <cellStyle name="Output 8 5 17 2" xfId="19333"/>
    <cellStyle name="Output 8 5 18" xfId="19334"/>
    <cellStyle name="Output 8 5 18 2" xfId="19335"/>
    <cellStyle name="Output 8 5 19" xfId="19336"/>
    <cellStyle name="Output 8 5 19 2" xfId="19337"/>
    <cellStyle name="Output 8 5 2" xfId="19338"/>
    <cellStyle name="Output 8 5 2 10" xfId="19339"/>
    <cellStyle name="Output 8 5 2 10 2" xfId="19340"/>
    <cellStyle name="Output 8 5 2 11" xfId="19341"/>
    <cellStyle name="Output 8 5 2 11 2" xfId="19342"/>
    <cellStyle name="Output 8 5 2 12" xfId="19343"/>
    <cellStyle name="Output 8 5 2 12 2" xfId="19344"/>
    <cellStyle name="Output 8 5 2 13" xfId="19345"/>
    <cellStyle name="Output 8 5 2 13 2" xfId="19346"/>
    <cellStyle name="Output 8 5 2 14" xfId="19347"/>
    <cellStyle name="Output 8 5 2 14 2" xfId="19348"/>
    <cellStyle name="Output 8 5 2 15" xfId="19349"/>
    <cellStyle name="Output 8 5 2 15 2" xfId="19350"/>
    <cellStyle name="Output 8 5 2 16" xfId="19351"/>
    <cellStyle name="Output 8 5 2 16 2" xfId="19352"/>
    <cellStyle name="Output 8 5 2 17" xfId="19353"/>
    <cellStyle name="Output 8 5 2 17 2" xfId="19354"/>
    <cellStyle name="Output 8 5 2 18" xfId="19355"/>
    <cellStyle name="Output 8 5 2 18 2" xfId="19356"/>
    <cellStyle name="Output 8 5 2 19" xfId="19357"/>
    <cellStyle name="Output 8 5 2 2" xfId="19358"/>
    <cellStyle name="Output 8 5 2 2 2" xfId="19359"/>
    <cellStyle name="Output 8 5 2 3" xfId="19360"/>
    <cellStyle name="Output 8 5 2 3 2" xfId="19361"/>
    <cellStyle name="Output 8 5 2 4" xfId="19362"/>
    <cellStyle name="Output 8 5 2 4 2" xfId="19363"/>
    <cellStyle name="Output 8 5 2 5" xfId="19364"/>
    <cellStyle name="Output 8 5 2 5 2" xfId="19365"/>
    <cellStyle name="Output 8 5 2 6" xfId="19366"/>
    <cellStyle name="Output 8 5 2 6 2" xfId="19367"/>
    <cellStyle name="Output 8 5 2 7" xfId="19368"/>
    <cellStyle name="Output 8 5 2 7 2" xfId="19369"/>
    <cellStyle name="Output 8 5 2 8" xfId="19370"/>
    <cellStyle name="Output 8 5 2 8 2" xfId="19371"/>
    <cellStyle name="Output 8 5 2 9" xfId="19372"/>
    <cellStyle name="Output 8 5 2 9 2" xfId="19373"/>
    <cellStyle name="Output 8 5 20" xfId="19374"/>
    <cellStyle name="Output 8 5 3" xfId="19375"/>
    <cellStyle name="Output 8 5 3 10" xfId="19376"/>
    <cellStyle name="Output 8 5 3 10 2" xfId="19377"/>
    <cellStyle name="Output 8 5 3 11" xfId="19378"/>
    <cellStyle name="Output 8 5 3 11 2" xfId="19379"/>
    <cellStyle name="Output 8 5 3 12" xfId="19380"/>
    <cellStyle name="Output 8 5 3 12 2" xfId="19381"/>
    <cellStyle name="Output 8 5 3 13" xfId="19382"/>
    <cellStyle name="Output 8 5 3 13 2" xfId="19383"/>
    <cellStyle name="Output 8 5 3 14" xfId="19384"/>
    <cellStyle name="Output 8 5 3 14 2" xfId="19385"/>
    <cellStyle name="Output 8 5 3 15" xfId="19386"/>
    <cellStyle name="Output 8 5 3 15 2" xfId="19387"/>
    <cellStyle name="Output 8 5 3 16" xfId="19388"/>
    <cellStyle name="Output 8 5 3 16 2" xfId="19389"/>
    <cellStyle name="Output 8 5 3 17" xfId="19390"/>
    <cellStyle name="Output 8 5 3 17 2" xfId="19391"/>
    <cellStyle name="Output 8 5 3 18" xfId="19392"/>
    <cellStyle name="Output 8 5 3 2" xfId="19393"/>
    <cellStyle name="Output 8 5 3 2 2" xfId="19394"/>
    <cellStyle name="Output 8 5 3 3" xfId="19395"/>
    <cellStyle name="Output 8 5 3 3 2" xfId="19396"/>
    <cellStyle name="Output 8 5 3 4" xfId="19397"/>
    <cellStyle name="Output 8 5 3 4 2" xfId="19398"/>
    <cellStyle name="Output 8 5 3 5" xfId="19399"/>
    <cellStyle name="Output 8 5 3 5 2" xfId="19400"/>
    <cellStyle name="Output 8 5 3 6" xfId="19401"/>
    <cellStyle name="Output 8 5 3 6 2" xfId="19402"/>
    <cellStyle name="Output 8 5 3 7" xfId="19403"/>
    <cellStyle name="Output 8 5 3 7 2" xfId="19404"/>
    <cellStyle name="Output 8 5 3 8" xfId="19405"/>
    <cellStyle name="Output 8 5 3 8 2" xfId="19406"/>
    <cellStyle name="Output 8 5 3 9" xfId="19407"/>
    <cellStyle name="Output 8 5 3 9 2" xfId="19408"/>
    <cellStyle name="Output 8 5 4" xfId="19409"/>
    <cellStyle name="Output 8 5 4 10" xfId="19410"/>
    <cellStyle name="Output 8 5 4 10 2" xfId="19411"/>
    <cellStyle name="Output 8 5 4 11" xfId="19412"/>
    <cellStyle name="Output 8 5 4 11 2" xfId="19413"/>
    <cellStyle name="Output 8 5 4 12" xfId="19414"/>
    <cellStyle name="Output 8 5 4 12 2" xfId="19415"/>
    <cellStyle name="Output 8 5 4 13" xfId="19416"/>
    <cellStyle name="Output 8 5 4 13 2" xfId="19417"/>
    <cellStyle name="Output 8 5 4 14" xfId="19418"/>
    <cellStyle name="Output 8 5 4 14 2" xfId="19419"/>
    <cellStyle name="Output 8 5 4 15" xfId="19420"/>
    <cellStyle name="Output 8 5 4 15 2" xfId="19421"/>
    <cellStyle name="Output 8 5 4 16" xfId="19422"/>
    <cellStyle name="Output 8 5 4 2" xfId="19423"/>
    <cellStyle name="Output 8 5 4 2 2" xfId="19424"/>
    <cellStyle name="Output 8 5 4 3" xfId="19425"/>
    <cellStyle name="Output 8 5 4 3 2" xfId="19426"/>
    <cellStyle name="Output 8 5 4 4" xfId="19427"/>
    <cellStyle name="Output 8 5 4 4 2" xfId="19428"/>
    <cellStyle name="Output 8 5 4 5" xfId="19429"/>
    <cellStyle name="Output 8 5 4 5 2" xfId="19430"/>
    <cellStyle name="Output 8 5 4 6" xfId="19431"/>
    <cellStyle name="Output 8 5 4 6 2" xfId="19432"/>
    <cellStyle name="Output 8 5 4 7" xfId="19433"/>
    <cellStyle name="Output 8 5 4 7 2" xfId="19434"/>
    <cellStyle name="Output 8 5 4 8" xfId="19435"/>
    <cellStyle name="Output 8 5 4 8 2" xfId="19436"/>
    <cellStyle name="Output 8 5 4 9" xfId="19437"/>
    <cellStyle name="Output 8 5 4 9 2" xfId="19438"/>
    <cellStyle name="Output 8 5 5" xfId="19439"/>
    <cellStyle name="Output 8 5 5 10" xfId="19440"/>
    <cellStyle name="Output 8 5 5 10 2" xfId="19441"/>
    <cellStyle name="Output 8 5 5 11" xfId="19442"/>
    <cellStyle name="Output 8 5 5 11 2" xfId="19443"/>
    <cellStyle name="Output 8 5 5 12" xfId="19444"/>
    <cellStyle name="Output 8 5 5 12 2" xfId="19445"/>
    <cellStyle name="Output 8 5 5 13" xfId="19446"/>
    <cellStyle name="Output 8 5 5 13 2" xfId="19447"/>
    <cellStyle name="Output 8 5 5 14" xfId="19448"/>
    <cellStyle name="Output 8 5 5 14 2" xfId="19449"/>
    <cellStyle name="Output 8 5 5 15" xfId="19450"/>
    <cellStyle name="Output 8 5 5 15 2" xfId="19451"/>
    <cellStyle name="Output 8 5 5 16" xfId="19452"/>
    <cellStyle name="Output 8 5 5 2" xfId="19453"/>
    <cellStyle name="Output 8 5 5 2 2" xfId="19454"/>
    <cellStyle name="Output 8 5 5 3" xfId="19455"/>
    <cellStyle name="Output 8 5 5 3 2" xfId="19456"/>
    <cellStyle name="Output 8 5 5 4" xfId="19457"/>
    <cellStyle name="Output 8 5 5 4 2" xfId="19458"/>
    <cellStyle name="Output 8 5 5 5" xfId="19459"/>
    <cellStyle name="Output 8 5 5 5 2" xfId="19460"/>
    <cellStyle name="Output 8 5 5 6" xfId="19461"/>
    <cellStyle name="Output 8 5 5 6 2" xfId="19462"/>
    <cellStyle name="Output 8 5 5 7" xfId="19463"/>
    <cellStyle name="Output 8 5 5 7 2" xfId="19464"/>
    <cellStyle name="Output 8 5 5 8" xfId="19465"/>
    <cellStyle name="Output 8 5 5 8 2" xfId="19466"/>
    <cellStyle name="Output 8 5 5 9" xfId="19467"/>
    <cellStyle name="Output 8 5 5 9 2" xfId="19468"/>
    <cellStyle name="Output 8 5 6" xfId="19469"/>
    <cellStyle name="Output 8 5 6 10" xfId="19470"/>
    <cellStyle name="Output 8 5 6 10 2" xfId="19471"/>
    <cellStyle name="Output 8 5 6 11" xfId="19472"/>
    <cellStyle name="Output 8 5 6 11 2" xfId="19473"/>
    <cellStyle name="Output 8 5 6 12" xfId="19474"/>
    <cellStyle name="Output 8 5 6 12 2" xfId="19475"/>
    <cellStyle name="Output 8 5 6 13" xfId="19476"/>
    <cellStyle name="Output 8 5 6 13 2" xfId="19477"/>
    <cellStyle name="Output 8 5 6 14" xfId="19478"/>
    <cellStyle name="Output 8 5 6 14 2" xfId="19479"/>
    <cellStyle name="Output 8 5 6 15" xfId="19480"/>
    <cellStyle name="Output 8 5 6 2" xfId="19481"/>
    <cellStyle name="Output 8 5 6 2 2" xfId="19482"/>
    <cellStyle name="Output 8 5 6 3" xfId="19483"/>
    <cellStyle name="Output 8 5 6 3 2" xfId="19484"/>
    <cellStyle name="Output 8 5 6 4" xfId="19485"/>
    <cellStyle name="Output 8 5 6 4 2" xfId="19486"/>
    <cellStyle name="Output 8 5 6 5" xfId="19487"/>
    <cellStyle name="Output 8 5 6 5 2" xfId="19488"/>
    <cellStyle name="Output 8 5 6 6" xfId="19489"/>
    <cellStyle name="Output 8 5 6 6 2" xfId="19490"/>
    <cellStyle name="Output 8 5 6 7" xfId="19491"/>
    <cellStyle name="Output 8 5 6 7 2" xfId="19492"/>
    <cellStyle name="Output 8 5 6 8" xfId="19493"/>
    <cellStyle name="Output 8 5 6 8 2" xfId="19494"/>
    <cellStyle name="Output 8 5 6 9" xfId="19495"/>
    <cellStyle name="Output 8 5 6 9 2" xfId="19496"/>
    <cellStyle name="Output 8 5 7" xfId="19497"/>
    <cellStyle name="Output 8 5 7 2" xfId="19498"/>
    <cellStyle name="Output 8 5 8" xfId="19499"/>
    <cellStyle name="Output 8 5 8 2" xfId="19500"/>
    <cellStyle name="Output 8 5 9" xfId="19501"/>
    <cellStyle name="Output 8 5 9 2" xfId="19502"/>
    <cellStyle name="Output 8 6" xfId="19503"/>
    <cellStyle name="Output 8 6 10" xfId="19504"/>
    <cellStyle name="Output 8 6 10 2" xfId="19505"/>
    <cellStyle name="Output 8 6 11" xfId="19506"/>
    <cellStyle name="Output 8 6 11 2" xfId="19507"/>
    <cellStyle name="Output 8 6 12" xfId="19508"/>
    <cellStyle name="Output 8 6 12 2" xfId="19509"/>
    <cellStyle name="Output 8 6 13" xfId="19510"/>
    <cellStyle name="Output 8 6 13 2" xfId="19511"/>
    <cellStyle name="Output 8 6 14" xfId="19512"/>
    <cellStyle name="Output 8 6 14 2" xfId="19513"/>
    <cellStyle name="Output 8 6 15" xfId="19514"/>
    <cellStyle name="Output 8 6 15 2" xfId="19515"/>
    <cellStyle name="Output 8 6 16" xfId="19516"/>
    <cellStyle name="Output 8 6 16 2" xfId="19517"/>
    <cellStyle name="Output 8 6 17" xfId="19518"/>
    <cellStyle name="Output 8 6 17 2" xfId="19519"/>
    <cellStyle name="Output 8 6 18" xfId="19520"/>
    <cellStyle name="Output 8 6 18 2" xfId="19521"/>
    <cellStyle name="Output 8 6 19" xfId="19522"/>
    <cellStyle name="Output 8 6 2" xfId="19523"/>
    <cellStyle name="Output 8 6 2 10" xfId="19524"/>
    <cellStyle name="Output 8 6 2 10 2" xfId="19525"/>
    <cellStyle name="Output 8 6 2 11" xfId="19526"/>
    <cellStyle name="Output 8 6 2 11 2" xfId="19527"/>
    <cellStyle name="Output 8 6 2 12" xfId="19528"/>
    <cellStyle name="Output 8 6 2 12 2" xfId="19529"/>
    <cellStyle name="Output 8 6 2 13" xfId="19530"/>
    <cellStyle name="Output 8 6 2 13 2" xfId="19531"/>
    <cellStyle name="Output 8 6 2 14" xfId="19532"/>
    <cellStyle name="Output 8 6 2 14 2" xfId="19533"/>
    <cellStyle name="Output 8 6 2 15" xfId="19534"/>
    <cellStyle name="Output 8 6 2 15 2" xfId="19535"/>
    <cellStyle name="Output 8 6 2 16" xfId="19536"/>
    <cellStyle name="Output 8 6 2 16 2" xfId="19537"/>
    <cellStyle name="Output 8 6 2 17" xfId="19538"/>
    <cellStyle name="Output 8 6 2 17 2" xfId="19539"/>
    <cellStyle name="Output 8 6 2 18" xfId="19540"/>
    <cellStyle name="Output 8 6 2 2" xfId="19541"/>
    <cellStyle name="Output 8 6 2 2 2" xfId="19542"/>
    <cellStyle name="Output 8 6 2 3" xfId="19543"/>
    <cellStyle name="Output 8 6 2 3 2" xfId="19544"/>
    <cellStyle name="Output 8 6 2 4" xfId="19545"/>
    <cellStyle name="Output 8 6 2 4 2" xfId="19546"/>
    <cellStyle name="Output 8 6 2 5" xfId="19547"/>
    <cellStyle name="Output 8 6 2 5 2" xfId="19548"/>
    <cellStyle name="Output 8 6 2 6" xfId="19549"/>
    <cellStyle name="Output 8 6 2 6 2" xfId="19550"/>
    <cellStyle name="Output 8 6 2 7" xfId="19551"/>
    <cellStyle name="Output 8 6 2 7 2" xfId="19552"/>
    <cellStyle name="Output 8 6 2 8" xfId="19553"/>
    <cellStyle name="Output 8 6 2 8 2" xfId="19554"/>
    <cellStyle name="Output 8 6 2 9" xfId="19555"/>
    <cellStyle name="Output 8 6 2 9 2" xfId="19556"/>
    <cellStyle name="Output 8 6 3" xfId="19557"/>
    <cellStyle name="Output 8 6 3 10" xfId="19558"/>
    <cellStyle name="Output 8 6 3 10 2" xfId="19559"/>
    <cellStyle name="Output 8 6 3 11" xfId="19560"/>
    <cellStyle name="Output 8 6 3 11 2" xfId="19561"/>
    <cellStyle name="Output 8 6 3 12" xfId="19562"/>
    <cellStyle name="Output 8 6 3 12 2" xfId="19563"/>
    <cellStyle name="Output 8 6 3 13" xfId="19564"/>
    <cellStyle name="Output 8 6 3 13 2" xfId="19565"/>
    <cellStyle name="Output 8 6 3 14" xfId="19566"/>
    <cellStyle name="Output 8 6 3 14 2" xfId="19567"/>
    <cellStyle name="Output 8 6 3 15" xfId="19568"/>
    <cellStyle name="Output 8 6 3 15 2" xfId="19569"/>
    <cellStyle name="Output 8 6 3 16" xfId="19570"/>
    <cellStyle name="Output 8 6 3 2" xfId="19571"/>
    <cellStyle name="Output 8 6 3 2 2" xfId="19572"/>
    <cellStyle name="Output 8 6 3 3" xfId="19573"/>
    <cellStyle name="Output 8 6 3 3 2" xfId="19574"/>
    <cellStyle name="Output 8 6 3 4" xfId="19575"/>
    <cellStyle name="Output 8 6 3 4 2" xfId="19576"/>
    <cellStyle name="Output 8 6 3 5" xfId="19577"/>
    <cellStyle name="Output 8 6 3 5 2" xfId="19578"/>
    <cellStyle name="Output 8 6 3 6" xfId="19579"/>
    <cellStyle name="Output 8 6 3 6 2" xfId="19580"/>
    <cellStyle name="Output 8 6 3 7" xfId="19581"/>
    <cellStyle name="Output 8 6 3 7 2" xfId="19582"/>
    <cellStyle name="Output 8 6 3 8" xfId="19583"/>
    <cellStyle name="Output 8 6 3 8 2" xfId="19584"/>
    <cellStyle name="Output 8 6 3 9" xfId="19585"/>
    <cellStyle name="Output 8 6 3 9 2" xfId="19586"/>
    <cellStyle name="Output 8 6 4" xfId="19587"/>
    <cellStyle name="Output 8 6 4 10" xfId="19588"/>
    <cellStyle name="Output 8 6 4 10 2" xfId="19589"/>
    <cellStyle name="Output 8 6 4 11" xfId="19590"/>
    <cellStyle name="Output 8 6 4 11 2" xfId="19591"/>
    <cellStyle name="Output 8 6 4 12" xfId="19592"/>
    <cellStyle name="Output 8 6 4 12 2" xfId="19593"/>
    <cellStyle name="Output 8 6 4 13" xfId="19594"/>
    <cellStyle name="Output 8 6 4 13 2" xfId="19595"/>
    <cellStyle name="Output 8 6 4 14" xfId="19596"/>
    <cellStyle name="Output 8 6 4 14 2" xfId="19597"/>
    <cellStyle name="Output 8 6 4 15" xfId="19598"/>
    <cellStyle name="Output 8 6 4 15 2" xfId="19599"/>
    <cellStyle name="Output 8 6 4 16" xfId="19600"/>
    <cellStyle name="Output 8 6 4 2" xfId="19601"/>
    <cellStyle name="Output 8 6 4 2 2" xfId="19602"/>
    <cellStyle name="Output 8 6 4 3" xfId="19603"/>
    <cellStyle name="Output 8 6 4 3 2" xfId="19604"/>
    <cellStyle name="Output 8 6 4 4" xfId="19605"/>
    <cellStyle name="Output 8 6 4 4 2" xfId="19606"/>
    <cellStyle name="Output 8 6 4 5" xfId="19607"/>
    <cellStyle name="Output 8 6 4 5 2" xfId="19608"/>
    <cellStyle name="Output 8 6 4 6" xfId="19609"/>
    <cellStyle name="Output 8 6 4 6 2" xfId="19610"/>
    <cellStyle name="Output 8 6 4 7" xfId="19611"/>
    <cellStyle name="Output 8 6 4 7 2" xfId="19612"/>
    <cellStyle name="Output 8 6 4 8" xfId="19613"/>
    <cellStyle name="Output 8 6 4 8 2" xfId="19614"/>
    <cellStyle name="Output 8 6 4 9" xfId="19615"/>
    <cellStyle name="Output 8 6 4 9 2" xfId="19616"/>
    <cellStyle name="Output 8 6 5" xfId="19617"/>
    <cellStyle name="Output 8 6 5 10" xfId="19618"/>
    <cellStyle name="Output 8 6 5 10 2" xfId="19619"/>
    <cellStyle name="Output 8 6 5 11" xfId="19620"/>
    <cellStyle name="Output 8 6 5 11 2" xfId="19621"/>
    <cellStyle name="Output 8 6 5 12" xfId="19622"/>
    <cellStyle name="Output 8 6 5 12 2" xfId="19623"/>
    <cellStyle name="Output 8 6 5 13" xfId="19624"/>
    <cellStyle name="Output 8 6 5 13 2" xfId="19625"/>
    <cellStyle name="Output 8 6 5 14" xfId="19626"/>
    <cellStyle name="Output 8 6 5 14 2" xfId="19627"/>
    <cellStyle name="Output 8 6 5 15" xfId="19628"/>
    <cellStyle name="Output 8 6 5 2" xfId="19629"/>
    <cellStyle name="Output 8 6 5 2 2" xfId="19630"/>
    <cellStyle name="Output 8 6 5 3" xfId="19631"/>
    <cellStyle name="Output 8 6 5 3 2" xfId="19632"/>
    <cellStyle name="Output 8 6 5 4" xfId="19633"/>
    <cellStyle name="Output 8 6 5 4 2" xfId="19634"/>
    <cellStyle name="Output 8 6 5 5" xfId="19635"/>
    <cellStyle name="Output 8 6 5 5 2" xfId="19636"/>
    <cellStyle name="Output 8 6 5 6" xfId="19637"/>
    <cellStyle name="Output 8 6 5 6 2" xfId="19638"/>
    <cellStyle name="Output 8 6 5 7" xfId="19639"/>
    <cellStyle name="Output 8 6 5 7 2" xfId="19640"/>
    <cellStyle name="Output 8 6 5 8" xfId="19641"/>
    <cellStyle name="Output 8 6 5 8 2" xfId="19642"/>
    <cellStyle name="Output 8 6 5 9" xfId="19643"/>
    <cellStyle name="Output 8 6 5 9 2" xfId="19644"/>
    <cellStyle name="Output 8 6 6" xfId="19645"/>
    <cellStyle name="Output 8 6 6 2" xfId="19646"/>
    <cellStyle name="Output 8 6 7" xfId="19647"/>
    <cellStyle name="Output 8 6 7 2" xfId="19648"/>
    <cellStyle name="Output 8 6 8" xfId="19649"/>
    <cellStyle name="Output 8 6 8 2" xfId="19650"/>
    <cellStyle name="Output 8 6 9" xfId="19651"/>
    <cellStyle name="Output 8 6 9 2" xfId="19652"/>
    <cellStyle name="Output 8 7" xfId="19653"/>
    <cellStyle name="Output 8 7 10" xfId="19654"/>
    <cellStyle name="Output 8 7 10 2" xfId="19655"/>
    <cellStyle name="Output 8 7 11" xfId="19656"/>
    <cellStyle name="Output 8 7 11 2" xfId="19657"/>
    <cellStyle name="Output 8 7 12" xfId="19658"/>
    <cellStyle name="Output 8 7 12 2" xfId="19659"/>
    <cellStyle name="Output 8 7 13" xfId="19660"/>
    <cellStyle name="Output 8 7 13 2" xfId="19661"/>
    <cellStyle name="Output 8 7 14" xfId="19662"/>
    <cellStyle name="Output 8 7 14 2" xfId="19663"/>
    <cellStyle name="Output 8 7 15" xfId="19664"/>
    <cellStyle name="Output 8 7 15 2" xfId="19665"/>
    <cellStyle name="Output 8 7 16" xfId="19666"/>
    <cellStyle name="Output 8 7 16 2" xfId="19667"/>
    <cellStyle name="Output 8 7 17" xfId="19668"/>
    <cellStyle name="Output 8 7 17 2" xfId="19669"/>
    <cellStyle name="Output 8 7 18" xfId="19670"/>
    <cellStyle name="Output 8 7 18 2" xfId="19671"/>
    <cellStyle name="Output 8 7 19" xfId="19672"/>
    <cellStyle name="Output 8 7 2" xfId="19673"/>
    <cellStyle name="Output 8 7 2 10" xfId="19674"/>
    <cellStyle name="Output 8 7 2 10 2" xfId="19675"/>
    <cellStyle name="Output 8 7 2 11" xfId="19676"/>
    <cellStyle name="Output 8 7 2 11 2" xfId="19677"/>
    <cellStyle name="Output 8 7 2 12" xfId="19678"/>
    <cellStyle name="Output 8 7 2 12 2" xfId="19679"/>
    <cellStyle name="Output 8 7 2 13" xfId="19680"/>
    <cellStyle name="Output 8 7 2 13 2" xfId="19681"/>
    <cellStyle name="Output 8 7 2 14" xfId="19682"/>
    <cellStyle name="Output 8 7 2 14 2" xfId="19683"/>
    <cellStyle name="Output 8 7 2 15" xfId="19684"/>
    <cellStyle name="Output 8 7 2 15 2" xfId="19685"/>
    <cellStyle name="Output 8 7 2 16" xfId="19686"/>
    <cellStyle name="Output 8 7 2 16 2" xfId="19687"/>
    <cellStyle name="Output 8 7 2 17" xfId="19688"/>
    <cellStyle name="Output 8 7 2 17 2" xfId="19689"/>
    <cellStyle name="Output 8 7 2 18" xfId="19690"/>
    <cellStyle name="Output 8 7 2 2" xfId="19691"/>
    <cellStyle name="Output 8 7 2 2 2" xfId="19692"/>
    <cellStyle name="Output 8 7 2 3" xfId="19693"/>
    <cellStyle name="Output 8 7 2 3 2" xfId="19694"/>
    <cellStyle name="Output 8 7 2 4" xfId="19695"/>
    <cellStyle name="Output 8 7 2 4 2" xfId="19696"/>
    <cellStyle name="Output 8 7 2 5" xfId="19697"/>
    <cellStyle name="Output 8 7 2 5 2" xfId="19698"/>
    <cellStyle name="Output 8 7 2 6" xfId="19699"/>
    <cellStyle name="Output 8 7 2 6 2" xfId="19700"/>
    <cellStyle name="Output 8 7 2 7" xfId="19701"/>
    <cellStyle name="Output 8 7 2 7 2" xfId="19702"/>
    <cellStyle name="Output 8 7 2 8" xfId="19703"/>
    <cellStyle name="Output 8 7 2 8 2" xfId="19704"/>
    <cellStyle name="Output 8 7 2 9" xfId="19705"/>
    <cellStyle name="Output 8 7 2 9 2" xfId="19706"/>
    <cellStyle name="Output 8 7 3" xfId="19707"/>
    <cellStyle name="Output 8 7 3 10" xfId="19708"/>
    <cellStyle name="Output 8 7 3 10 2" xfId="19709"/>
    <cellStyle name="Output 8 7 3 11" xfId="19710"/>
    <cellStyle name="Output 8 7 3 11 2" xfId="19711"/>
    <cellStyle name="Output 8 7 3 12" xfId="19712"/>
    <cellStyle name="Output 8 7 3 12 2" xfId="19713"/>
    <cellStyle name="Output 8 7 3 13" xfId="19714"/>
    <cellStyle name="Output 8 7 3 13 2" xfId="19715"/>
    <cellStyle name="Output 8 7 3 14" xfId="19716"/>
    <cellStyle name="Output 8 7 3 14 2" xfId="19717"/>
    <cellStyle name="Output 8 7 3 15" xfId="19718"/>
    <cellStyle name="Output 8 7 3 15 2" xfId="19719"/>
    <cellStyle name="Output 8 7 3 16" xfId="19720"/>
    <cellStyle name="Output 8 7 3 2" xfId="19721"/>
    <cellStyle name="Output 8 7 3 2 2" xfId="19722"/>
    <cellStyle name="Output 8 7 3 3" xfId="19723"/>
    <cellStyle name="Output 8 7 3 3 2" xfId="19724"/>
    <cellStyle name="Output 8 7 3 4" xfId="19725"/>
    <cellStyle name="Output 8 7 3 4 2" xfId="19726"/>
    <cellStyle name="Output 8 7 3 5" xfId="19727"/>
    <cellStyle name="Output 8 7 3 5 2" xfId="19728"/>
    <cellStyle name="Output 8 7 3 6" xfId="19729"/>
    <cellStyle name="Output 8 7 3 6 2" xfId="19730"/>
    <cellStyle name="Output 8 7 3 7" xfId="19731"/>
    <cellStyle name="Output 8 7 3 7 2" xfId="19732"/>
    <cellStyle name="Output 8 7 3 8" xfId="19733"/>
    <cellStyle name="Output 8 7 3 8 2" xfId="19734"/>
    <cellStyle name="Output 8 7 3 9" xfId="19735"/>
    <cellStyle name="Output 8 7 3 9 2" xfId="19736"/>
    <cellStyle name="Output 8 7 4" xfId="19737"/>
    <cellStyle name="Output 8 7 4 10" xfId="19738"/>
    <cellStyle name="Output 8 7 4 10 2" xfId="19739"/>
    <cellStyle name="Output 8 7 4 11" xfId="19740"/>
    <cellStyle name="Output 8 7 4 11 2" xfId="19741"/>
    <cellStyle name="Output 8 7 4 12" xfId="19742"/>
    <cellStyle name="Output 8 7 4 12 2" xfId="19743"/>
    <cellStyle name="Output 8 7 4 13" xfId="19744"/>
    <cellStyle name="Output 8 7 4 13 2" xfId="19745"/>
    <cellStyle name="Output 8 7 4 14" xfId="19746"/>
    <cellStyle name="Output 8 7 4 14 2" xfId="19747"/>
    <cellStyle name="Output 8 7 4 15" xfId="19748"/>
    <cellStyle name="Output 8 7 4 15 2" xfId="19749"/>
    <cellStyle name="Output 8 7 4 16" xfId="19750"/>
    <cellStyle name="Output 8 7 4 2" xfId="19751"/>
    <cellStyle name="Output 8 7 4 2 2" xfId="19752"/>
    <cellStyle name="Output 8 7 4 3" xfId="19753"/>
    <cellStyle name="Output 8 7 4 3 2" xfId="19754"/>
    <cellStyle name="Output 8 7 4 4" xfId="19755"/>
    <cellStyle name="Output 8 7 4 4 2" xfId="19756"/>
    <cellStyle name="Output 8 7 4 5" xfId="19757"/>
    <cellStyle name="Output 8 7 4 5 2" xfId="19758"/>
    <cellStyle name="Output 8 7 4 6" xfId="19759"/>
    <cellStyle name="Output 8 7 4 6 2" xfId="19760"/>
    <cellStyle name="Output 8 7 4 7" xfId="19761"/>
    <cellStyle name="Output 8 7 4 7 2" xfId="19762"/>
    <cellStyle name="Output 8 7 4 8" xfId="19763"/>
    <cellStyle name="Output 8 7 4 8 2" xfId="19764"/>
    <cellStyle name="Output 8 7 4 9" xfId="19765"/>
    <cellStyle name="Output 8 7 4 9 2" xfId="19766"/>
    <cellStyle name="Output 8 7 5" xfId="19767"/>
    <cellStyle name="Output 8 7 5 10" xfId="19768"/>
    <cellStyle name="Output 8 7 5 10 2" xfId="19769"/>
    <cellStyle name="Output 8 7 5 11" xfId="19770"/>
    <cellStyle name="Output 8 7 5 11 2" xfId="19771"/>
    <cellStyle name="Output 8 7 5 12" xfId="19772"/>
    <cellStyle name="Output 8 7 5 12 2" xfId="19773"/>
    <cellStyle name="Output 8 7 5 13" xfId="19774"/>
    <cellStyle name="Output 8 7 5 13 2" xfId="19775"/>
    <cellStyle name="Output 8 7 5 14" xfId="19776"/>
    <cellStyle name="Output 8 7 5 14 2" xfId="19777"/>
    <cellStyle name="Output 8 7 5 15" xfId="19778"/>
    <cellStyle name="Output 8 7 5 2" xfId="19779"/>
    <cellStyle name="Output 8 7 5 2 2" xfId="19780"/>
    <cellStyle name="Output 8 7 5 3" xfId="19781"/>
    <cellStyle name="Output 8 7 5 3 2" xfId="19782"/>
    <cellStyle name="Output 8 7 5 4" xfId="19783"/>
    <cellStyle name="Output 8 7 5 4 2" xfId="19784"/>
    <cellStyle name="Output 8 7 5 5" xfId="19785"/>
    <cellStyle name="Output 8 7 5 5 2" xfId="19786"/>
    <cellStyle name="Output 8 7 5 6" xfId="19787"/>
    <cellStyle name="Output 8 7 5 6 2" xfId="19788"/>
    <cellStyle name="Output 8 7 5 7" xfId="19789"/>
    <cellStyle name="Output 8 7 5 7 2" xfId="19790"/>
    <cellStyle name="Output 8 7 5 8" xfId="19791"/>
    <cellStyle name="Output 8 7 5 8 2" xfId="19792"/>
    <cellStyle name="Output 8 7 5 9" xfId="19793"/>
    <cellStyle name="Output 8 7 5 9 2" xfId="19794"/>
    <cellStyle name="Output 8 7 6" xfId="19795"/>
    <cellStyle name="Output 8 7 6 2" xfId="19796"/>
    <cellStyle name="Output 8 7 7" xfId="19797"/>
    <cellStyle name="Output 8 7 7 2" xfId="19798"/>
    <cellStyle name="Output 8 7 8" xfId="19799"/>
    <cellStyle name="Output 8 7 8 2" xfId="19800"/>
    <cellStyle name="Output 8 7 9" xfId="19801"/>
    <cellStyle name="Output 8 7 9 2" xfId="19802"/>
    <cellStyle name="Output 8 8" xfId="19803"/>
    <cellStyle name="Output 8 8 10" xfId="19804"/>
    <cellStyle name="Output 8 8 10 2" xfId="19805"/>
    <cellStyle name="Output 8 8 11" xfId="19806"/>
    <cellStyle name="Output 8 8 11 2" xfId="19807"/>
    <cellStyle name="Output 8 8 12" xfId="19808"/>
    <cellStyle name="Output 8 8 12 2" xfId="19809"/>
    <cellStyle name="Output 8 8 13" xfId="19810"/>
    <cellStyle name="Output 8 8 13 2" xfId="19811"/>
    <cellStyle name="Output 8 8 14" xfId="19812"/>
    <cellStyle name="Output 8 8 14 2" xfId="19813"/>
    <cellStyle name="Output 8 8 15" xfId="19814"/>
    <cellStyle name="Output 8 8 15 2" xfId="19815"/>
    <cellStyle name="Output 8 8 16" xfId="19816"/>
    <cellStyle name="Output 8 8 16 2" xfId="19817"/>
    <cellStyle name="Output 8 8 17" xfId="19818"/>
    <cellStyle name="Output 8 8 17 2" xfId="19819"/>
    <cellStyle name="Output 8 8 18" xfId="19820"/>
    <cellStyle name="Output 8 8 2" xfId="19821"/>
    <cellStyle name="Output 8 8 2 10" xfId="19822"/>
    <cellStyle name="Output 8 8 2 10 2" xfId="19823"/>
    <cellStyle name="Output 8 8 2 11" xfId="19824"/>
    <cellStyle name="Output 8 8 2 11 2" xfId="19825"/>
    <cellStyle name="Output 8 8 2 12" xfId="19826"/>
    <cellStyle name="Output 8 8 2 12 2" xfId="19827"/>
    <cellStyle name="Output 8 8 2 13" xfId="19828"/>
    <cellStyle name="Output 8 8 2 13 2" xfId="19829"/>
    <cellStyle name="Output 8 8 2 14" xfId="19830"/>
    <cellStyle name="Output 8 8 2 14 2" xfId="19831"/>
    <cellStyle name="Output 8 8 2 15" xfId="19832"/>
    <cellStyle name="Output 8 8 2 15 2" xfId="19833"/>
    <cellStyle name="Output 8 8 2 16" xfId="19834"/>
    <cellStyle name="Output 8 8 2 16 2" xfId="19835"/>
    <cellStyle name="Output 8 8 2 17" xfId="19836"/>
    <cellStyle name="Output 8 8 2 17 2" xfId="19837"/>
    <cellStyle name="Output 8 8 2 18" xfId="19838"/>
    <cellStyle name="Output 8 8 2 2" xfId="19839"/>
    <cellStyle name="Output 8 8 2 2 2" xfId="19840"/>
    <cellStyle name="Output 8 8 2 3" xfId="19841"/>
    <cellStyle name="Output 8 8 2 3 2" xfId="19842"/>
    <cellStyle name="Output 8 8 2 4" xfId="19843"/>
    <cellStyle name="Output 8 8 2 4 2" xfId="19844"/>
    <cellStyle name="Output 8 8 2 5" xfId="19845"/>
    <cellStyle name="Output 8 8 2 5 2" xfId="19846"/>
    <cellStyle name="Output 8 8 2 6" xfId="19847"/>
    <cellStyle name="Output 8 8 2 6 2" xfId="19848"/>
    <cellStyle name="Output 8 8 2 7" xfId="19849"/>
    <cellStyle name="Output 8 8 2 7 2" xfId="19850"/>
    <cellStyle name="Output 8 8 2 8" xfId="19851"/>
    <cellStyle name="Output 8 8 2 8 2" xfId="19852"/>
    <cellStyle name="Output 8 8 2 9" xfId="19853"/>
    <cellStyle name="Output 8 8 2 9 2" xfId="19854"/>
    <cellStyle name="Output 8 8 3" xfId="19855"/>
    <cellStyle name="Output 8 8 3 10" xfId="19856"/>
    <cellStyle name="Output 8 8 3 10 2" xfId="19857"/>
    <cellStyle name="Output 8 8 3 11" xfId="19858"/>
    <cellStyle name="Output 8 8 3 11 2" xfId="19859"/>
    <cellStyle name="Output 8 8 3 12" xfId="19860"/>
    <cellStyle name="Output 8 8 3 12 2" xfId="19861"/>
    <cellStyle name="Output 8 8 3 13" xfId="19862"/>
    <cellStyle name="Output 8 8 3 13 2" xfId="19863"/>
    <cellStyle name="Output 8 8 3 14" xfId="19864"/>
    <cellStyle name="Output 8 8 3 14 2" xfId="19865"/>
    <cellStyle name="Output 8 8 3 15" xfId="19866"/>
    <cellStyle name="Output 8 8 3 15 2" xfId="19867"/>
    <cellStyle name="Output 8 8 3 16" xfId="19868"/>
    <cellStyle name="Output 8 8 3 2" xfId="19869"/>
    <cellStyle name="Output 8 8 3 2 2" xfId="19870"/>
    <cellStyle name="Output 8 8 3 3" xfId="19871"/>
    <cellStyle name="Output 8 8 3 3 2" xfId="19872"/>
    <cellStyle name="Output 8 8 3 4" xfId="19873"/>
    <cellStyle name="Output 8 8 3 4 2" xfId="19874"/>
    <cellStyle name="Output 8 8 3 5" xfId="19875"/>
    <cellStyle name="Output 8 8 3 5 2" xfId="19876"/>
    <cellStyle name="Output 8 8 3 6" xfId="19877"/>
    <cellStyle name="Output 8 8 3 6 2" xfId="19878"/>
    <cellStyle name="Output 8 8 3 7" xfId="19879"/>
    <cellStyle name="Output 8 8 3 7 2" xfId="19880"/>
    <cellStyle name="Output 8 8 3 8" xfId="19881"/>
    <cellStyle name="Output 8 8 3 8 2" xfId="19882"/>
    <cellStyle name="Output 8 8 3 9" xfId="19883"/>
    <cellStyle name="Output 8 8 3 9 2" xfId="19884"/>
    <cellStyle name="Output 8 8 4" xfId="19885"/>
    <cellStyle name="Output 8 8 4 10" xfId="19886"/>
    <cellStyle name="Output 8 8 4 10 2" xfId="19887"/>
    <cellStyle name="Output 8 8 4 11" xfId="19888"/>
    <cellStyle name="Output 8 8 4 11 2" xfId="19889"/>
    <cellStyle name="Output 8 8 4 12" xfId="19890"/>
    <cellStyle name="Output 8 8 4 12 2" xfId="19891"/>
    <cellStyle name="Output 8 8 4 13" xfId="19892"/>
    <cellStyle name="Output 8 8 4 13 2" xfId="19893"/>
    <cellStyle name="Output 8 8 4 14" xfId="19894"/>
    <cellStyle name="Output 8 8 4 14 2" xfId="19895"/>
    <cellStyle name="Output 8 8 4 15" xfId="19896"/>
    <cellStyle name="Output 8 8 4 15 2" xfId="19897"/>
    <cellStyle name="Output 8 8 4 16" xfId="19898"/>
    <cellStyle name="Output 8 8 4 2" xfId="19899"/>
    <cellStyle name="Output 8 8 4 2 2" xfId="19900"/>
    <cellStyle name="Output 8 8 4 3" xfId="19901"/>
    <cellStyle name="Output 8 8 4 3 2" xfId="19902"/>
    <cellStyle name="Output 8 8 4 4" xfId="19903"/>
    <cellStyle name="Output 8 8 4 4 2" xfId="19904"/>
    <cellStyle name="Output 8 8 4 5" xfId="19905"/>
    <cellStyle name="Output 8 8 4 5 2" xfId="19906"/>
    <cellStyle name="Output 8 8 4 6" xfId="19907"/>
    <cellStyle name="Output 8 8 4 6 2" xfId="19908"/>
    <cellStyle name="Output 8 8 4 7" xfId="19909"/>
    <cellStyle name="Output 8 8 4 7 2" xfId="19910"/>
    <cellStyle name="Output 8 8 4 8" xfId="19911"/>
    <cellStyle name="Output 8 8 4 8 2" xfId="19912"/>
    <cellStyle name="Output 8 8 4 9" xfId="19913"/>
    <cellStyle name="Output 8 8 4 9 2" xfId="19914"/>
    <cellStyle name="Output 8 8 5" xfId="19915"/>
    <cellStyle name="Output 8 8 5 10" xfId="19916"/>
    <cellStyle name="Output 8 8 5 10 2" xfId="19917"/>
    <cellStyle name="Output 8 8 5 11" xfId="19918"/>
    <cellStyle name="Output 8 8 5 11 2" xfId="19919"/>
    <cellStyle name="Output 8 8 5 12" xfId="19920"/>
    <cellStyle name="Output 8 8 5 12 2" xfId="19921"/>
    <cellStyle name="Output 8 8 5 13" xfId="19922"/>
    <cellStyle name="Output 8 8 5 13 2" xfId="19923"/>
    <cellStyle name="Output 8 8 5 14" xfId="19924"/>
    <cellStyle name="Output 8 8 5 2" xfId="19925"/>
    <cellStyle name="Output 8 8 5 2 2" xfId="19926"/>
    <cellStyle name="Output 8 8 5 3" xfId="19927"/>
    <cellStyle name="Output 8 8 5 3 2" xfId="19928"/>
    <cellStyle name="Output 8 8 5 4" xfId="19929"/>
    <cellStyle name="Output 8 8 5 4 2" xfId="19930"/>
    <cellStyle name="Output 8 8 5 5" xfId="19931"/>
    <cellStyle name="Output 8 8 5 5 2" xfId="19932"/>
    <cellStyle name="Output 8 8 5 6" xfId="19933"/>
    <cellStyle name="Output 8 8 5 6 2" xfId="19934"/>
    <cellStyle name="Output 8 8 5 7" xfId="19935"/>
    <cellStyle name="Output 8 8 5 7 2" xfId="19936"/>
    <cellStyle name="Output 8 8 5 8" xfId="19937"/>
    <cellStyle name="Output 8 8 5 8 2" xfId="19938"/>
    <cellStyle name="Output 8 8 5 9" xfId="19939"/>
    <cellStyle name="Output 8 8 5 9 2" xfId="19940"/>
    <cellStyle name="Output 8 8 6" xfId="19941"/>
    <cellStyle name="Output 8 8 6 2" xfId="19942"/>
    <cellStyle name="Output 8 8 7" xfId="19943"/>
    <cellStyle name="Output 8 8 7 2" xfId="19944"/>
    <cellStyle name="Output 8 8 8" xfId="19945"/>
    <cellStyle name="Output 8 8 8 2" xfId="19946"/>
    <cellStyle name="Output 8 8 9" xfId="19947"/>
    <cellStyle name="Output 8 8 9 2" xfId="19948"/>
    <cellStyle name="Output 8 9" xfId="19949"/>
    <cellStyle name="Output 8 9 10" xfId="19950"/>
    <cellStyle name="Output 8 9 10 2" xfId="19951"/>
    <cellStyle name="Output 8 9 11" xfId="19952"/>
    <cellStyle name="Output 8 9 11 2" xfId="19953"/>
    <cellStyle name="Output 8 9 12" xfId="19954"/>
    <cellStyle name="Output 8 9 12 2" xfId="19955"/>
    <cellStyle name="Output 8 9 13" xfId="19956"/>
    <cellStyle name="Output 8 9 13 2" xfId="19957"/>
    <cellStyle name="Output 8 9 14" xfId="19958"/>
    <cellStyle name="Output 8 9 14 2" xfId="19959"/>
    <cellStyle name="Output 8 9 15" xfId="19960"/>
    <cellStyle name="Output 8 9 15 2" xfId="19961"/>
    <cellStyle name="Output 8 9 16" xfId="19962"/>
    <cellStyle name="Output 8 9 16 2" xfId="19963"/>
    <cellStyle name="Output 8 9 17" xfId="19964"/>
    <cellStyle name="Output 8 9 17 2" xfId="19965"/>
    <cellStyle name="Output 8 9 18" xfId="19966"/>
    <cellStyle name="Output 8 9 2" xfId="19967"/>
    <cellStyle name="Output 8 9 2 10" xfId="19968"/>
    <cellStyle name="Output 8 9 2 10 2" xfId="19969"/>
    <cellStyle name="Output 8 9 2 11" xfId="19970"/>
    <cellStyle name="Output 8 9 2 11 2" xfId="19971"/>
    <cellStyle name="Output 8 9 2 12" xfId="19972"/>
    <cellStyle name="Output 8 9 2 12 2" xfId="19973"/>
    <cellStyle name="Output 8 9 2 13" xfId="19974"/>
    <cellStyle name="Output 8 9 2 13 2" xfId="19975"/>
    <cellStyle name="Output 8 9 2 14" xfId="19976"/>
    <cellStyle name="Output 8 9 2 14 2" xfId="19977"/>
    <cellStyle name="Output 8 9 2 15" xfId="19978"/>
    <cellStyle name="Output 8 9 2 15 2" xfId="19979"/>
    <cellStyle name="Output 8 9 2 16" xfId="19980"/>
    <cellStyle name="Output 8 9 2 16 2" xfId="19981"/>
    <cellStyle name="Output 8 9 2 17" xfId="19982"/>
    <cellStyle name="Output 8 9 2 17 2" xfId="19983"/>
    <cellStyle name="Output 8 9 2 18" xfId="19984"/>
    <cellStyle name="Output 8 9 2 2" xfId="19985"/>
    <cellStyle name="Output 8 9 2 2 2" xfId="19986"/>
    <cellStyle name="Output 8 9 2 3" xfId="19987"/>
    <cellStyle name="Output 8 9 2 3 2" xfId="19988"/>
    <cellStyle name="Output 8 9 2 4" xfId="19989"/>
    <cellStyle name="Output 8 9 2 4 2" xfId="19990"/>
    <cellStyle name="Output 8 9 2 5" xfId="19991"/>
    <cellStyle name="Output 8 9 2 5 2" xfId="19992"/>
    <cellStyle name="Output 8 9 2 6" xfId="19993"/>
    <cellStyle name="Output 8 9 2 6 2" xfId="19994"/>
    <cellStyle name="Output 8 9 2 7" xfId="19995"/>
    <cellStyle name="Output 8 9 2 7 2" xfId="19996"/>
    <cellStyle name="Output 8 9 2 8" xfId="19997"/>
    <cellStyle name="Output 8 9 2 8 2" xfId="19998"/>
    <cellStyle name="Output 8 9 2 9" xfId="19999"/>
    <cellStyle name="Output 8 9 2 9 2" xfId="20000"/>
    <cellStyle name="Output 8 9 3" xfId="20001"/>
    <cellStyle name="Output 8 9 3 10" xfId="20002"/>
    <cellStyle name="Output 8 9 3 10 2" xfId="20003"/>
    <cellStyle name="Output 8 9 3 11" xfId="20004"/>
    <cellStyle name="Output 8 9 3 11 2" xfId="20005"/>
    <cellStyle name="Output 8 9 3 12" xfId="20006"/>
    <cellStyle name="Output 8 9 3 12 2" xfId="20007"/>
    <cellStyle name="Output 8 9 3 13" xfId="20008"/>
    <cellStyle name="Output 8 9 3 13 2" xfId="20009"/>
    <cellStyle name="Output 8 9 3 14" xfId="20010"/>
    <cellStyle name="Output 8 9 3 14 2" xfId="20011"/>
    <cellStyle name="Output 8 9 3 15" xfId="20012"/>
    <cellStyle name="Output 8 9 3 15 2" xfId="20013"/>
    <cellStyle name="Output 8 9 3 16" xfId="20014"/>
    <cellStyle name="Output 8 9 3 2" xfId="20015"/>
    <cellStyle name="Output 8 9 3 2 2" xfId="20016"/>
    <cellStyle name="Output 8 9 3 3" xfId="20017"/>
    <cellStyle name="Output 8 9 3 3 2" xfId="20018"/>
    <cellStyle name="Output 8 9 3 4" xfId="20019"/>
    <cellStyle name="Output 8 9 3 4 2" xfId="20020"/>
    <cellStyle name="Output 8 9 3 5" xfId="20021"/>
    <cellStyle name="Output 8 9 3 5 2" xfId="20022"/>
    <cellStyle name="Output 8 9 3 6" xfId="20023"/>
    <cellStyle name="Output 8 9 3 6 2" xfId="20024"/>
    <cellStyle name="Output 8 9 3 7" xfId="20025"/>
    <cellStyle name="Output 8 9 3 7 2" xfId="20026"/>
    <cellStyle name="Output 8 9 3 8" xfId="20027"/>
    <cellStyle name="Output 8 9 3 8 2" xfId="20028"/>
    <cellStyle name="Output 8 9 3 9" xfId="20029"/>
    <cellStyle name="Output 8 9 3 9 2" xfId="20030"/>
    <cellStyle name="Output 8 9 4" xfId="20031"/>
    <cellStyle name="Output 8 9 4 10" xfId="20032"/>
    <cellStyle name="Output 8 9 4 10 2" xfId="20033"/>
    <cellStyle name="Output 8 9 4 11" xfId="20034"/>
    <cellStyle name="Output 8 9 4 11 2" xfId="20035"/>
    <cellStyle name="Output 8 9 4 12" xfId="20036"/>
    <cellStyle name="Output 8 9 4 12 2" xfId="20037"/>
    <cellStyle name="Output 8 9 4 13" xfId="20038"/>
    <cellStyle name="Output 8 9 4 13 2" xfId="20039"/>
    <cellStyle name="Output 8 9 4 14" xfId="20040"/>
    <cellStyle name="Output 8 9 4 14 2" xfId="20041"/>
    <cellStyle name="Output 8 9 4 15" xfId="20042"/>
    <cellStyle name="Output 8 9 4 15 2" xfId="20043"/>
    <cellStyle name="Output 8 9 4 16" xfId="20044"/>
    <cellStyle name="Output 8 9 4 2" xfId="20045"/>
    <cellStyle name="Output 8 9 4 2 2" xfId="20046"/>
    <cellStyle name="Output 8 9 4 3" xfId="20047"/>
    <cellStyle name="Output 8 9 4 3 2" xfId="20048"/>
    <cellStyle name="Output 8 9 4 4" xfId="20049"/>
    <cellStyle name="Output 8 9 4 4 2" xfId="20050"/>
    <cellStyle name="Output 8 9 4 5" xfId="20051"/>
    <cellStyle name="Output 8 9 4 5 2" xfId="20052"/>
    <cellStyle name="Output 8 9 4 6" xfId="20053"/>
    <cellStyle name="Output 8 9 4 6 2" xfId="20054"/>
    <cellStyle name="Output 8 9 4 7" xfId="20055"/>
    <cellStyle name="Output 8 9 4 7 2" xfId="20056"/>
    <cellStyle name="Output 8 9 4 8" xfId="20057"/>
    <cellStyle name="Output 8 9 4 8 2" xfId="20058"/>
    <cellStyle name="Output 8 9 4 9" xfId="20059"/>
    <cellStyle name="Output 8 9 4 9 2" xfId="20060"/>
    <cellStyle name="Output 8 9 5" xfId="20061"/>
    <cellStyle name="Output 8 9 5 10" xfId="20062"/>
    <cellStyle name="Output 8 9 5 10 2" xfId="20063"/>
    <cellStyle name="Output 8 9 5 11" xfId="20064"/>
    <cellStyle name="Output 8 9 5 11 2" xfId="20065"/>
    <cellStyle name="Output 8 9 5 12" xfId="20066"/>
    <cellStyle name="Output 8 9 5 12 2" xfId="20067"/>
    <cellStyle name="Output 8 9 5 13" xfId="20068"/>
    <cellStyle name="Output 8 9 5 13 2" xfId="20069"/>
    <cellStyle name="Output 8 9 5 14" xfId="20070"/>
    <cellStyle name="Output 8 9 5 2" xfId="20071"/>
    <cellStyle name="Output 8 9 5 2 2" xfId="20072"/>
    <cellStyle name="Output 8 9 5 3" xfId="20073"/>
    <cellStyle name="Output 8 9 5 3 2" xfId="20074"/>
    <cellStyle name="Output 8 9 5 4" xfId="20075"/>
    <cellStyle name="Output 8 9 5 4 2" xfId="20076"/>
    <cellStyle name="Output 8 9 5 5" xfId="20077"/>
    <cellStyle name="Output 8 9 5 5 2" xfId="20078"/>
    <cellStyle name="Output 8 9 5 6" xfId="20079"/>
    <cellStyle name="Output 8 9 5 6 2" xfId="20080"/>
    <cellStyle name="Output 8 9 5 7" xfId="20081"/>
    <cellStyle name="Output 8 9 5 7 2" xfId="20082"/>
    <cellStyle name="Output 8 9 5 8" xfId="20083"/>
    <cellStyle name="Output 8 9 5 8 2" xfId="20084"/>
    <cellStyle name="Output 8 9 5 9" xfId="20085"/>
    <cellStyle name="Output 8 9 5 9 2" xfId="20086"/>
    <cellStyle name="Output 8 9 6" xfId="20087"/>
    <cellStyle name="Output 8 9 6 2" xfId="20088"/>
    <cellStyle name="Output 8 9 7" xfId="20089"/>
    <cellStyle name="Output 8 9 7 2" xfId="20090"/>
    <cellStyle name="Output 8 9 8" xfId="20091"/>
    <cellStyle name="Output 8 9 8 2" xfId="20092"/>
    <cellStyle name="Output 8 9 9" xfId="20093"/>
    <cellStyle name="Output 8 9 9 2" xfId="20094"/>
    <cellStyle name="Output 9" xfId="20095"/>
    <cellStyle name="Output 9 10" xfId="20096"/>
    <cellStyle name="Output 9 10 10" xfId="20097"/>
    <cellStyle name="Output 9 10 10 2" xfId="20098"/>
    <cellStyle name="Output 9 10 11" xfId="20099"/>
    <cellStyle name="Output 9 10 11 2" xfId="20100"/>
    <cellStyle name="Output 9 10 12" xfId="20101"/>
    <cellStyle name="Output 9 10 12 2" xfId="20102"/>
    <cellStyle name="Output 9 10 13" xfId="20103"/>
    <cellStyle name="Output 9 10 13 2" xfId="20104"/>
    <cellStyle name="Output 9 10 14" xfId="20105"/>
    <cellStyle name="Output 9 10 14 2" xfId="20106"/>
    <cellStyle name="Output 9 10 15" xfId="20107"/>
    <cellStyle name="Output 9 10 15 2" xfId="20108"/>
    <cellStyle name="Output 9 10 16" xfId="20109"/>
    <cellStyle name="Output 9 10 16 2" xfId="20110"/>
    <cellStyle name="Output 9 10 17" xfId="20111"/>
    <cellStyle name="Output 9 10 17 2" xfId="20112"/>
    <cellStyle name="Output 9 10 18" xfId="20113"/>
    <cellStyle name="Output 9 10 2" xfId="20114"/>
    <cellStyle name="Output 9 10 2 2" xfId="20115"/>
    <cellStyle name="Output 9 10 3" xfId="20116"/>
    <cellStyle name="Output 9 10 3 2" xfId="20117"/>
    <cellStyle name="Output 9 10 4" xfId="20118"/>
    <cellStyle name="Output 9 10 4 2" xfId="20119"/>
    <cellStyle name="Output 9 10 5" xfId="20120"/>
    <cellStyle name="Output 9 10 5 2" xfId="20121"/>
    <cellStyle name="Output 9 10 6" xfId="20122"/>
    <cellStyle name="Output 9 10 6 2" xfId="20123"/>
    <cellStyle name="Output 9 10 7" xfId="20124"/>
    <cellStyle name="Output 9 10 7 2" xfId="20125"/>
    <cellStyle name="Output 9 10 8" xfId="20126"/>
    <cellStyle name="Output 9 10 8 2" xfId="20127"/>
    <cellStyle name="Output 9 10 9" xfId="20128"/>
    <cellStyle name="Output 9 10 9 2" xfId="20129"/>
    <cellStyle name="Output 9 11" xfId="20130"/>
    <cellStyle name="Output 9 11 10" xfId="20131"/>
    <cellStyle name="Output 9 11 10 2" xfId="20132"/>
    <cellStyle name="Output 9 11 11" xfId="20133"/>
    <cellStyle name="Output 9 11 11 2" xfId="20134"/>
    <cellStyle name="Output 9 11 12" xfId="20135"/>
    <cellStyle name="Output 9 11 12 2" xfId="20136"/>
    <cellStyle name="Output 9 11 13" xfId="20137"/>
    <cellStyle name="Output 9 11 13 2" xfId="20138"/>
    <cellStyle name="Output 9 11 14" xfId="20139"/>
    <cellStyle name="Output 9 11 14 2" xfId="20140"/>
    <cellStyle name="Output 9 11 15" xfId="20141"/>
    <cellStyle name="Output 9 11 15 2" xfId="20142"/>
    <cellStyle name="Output 9 11 16" xfId="20143"/>
    <cellStyle name="Output 9 11 16 2" xfId="20144"/>
    <cellStyle name="Output 9 11 17" xfId="20145"/>
    <cellStyle name="Output 9 11 17 2" xfId="20146"/>
    <cellStyle name="Output 9 11 18" xfId="20147"/>
    <cellStyle name="Output 9 11 2" xfId="20148"/>
    <cellStyle name="Output 9 11 2 2" xfId="20149"/>
    <cellStyle name="Output 9 11 3" xfId="20150"/>
    <cellStyle name="Output 9 11 3 2" xfId="20151"/>
    <cellStyle name="Output 9 11 4" xfId="20152"/>
    <cellStyle name="Output 9 11 4 2" xfId="20153"/>
    <cellStyle name="Output 9 11 5" xfId="20154"/>
    <cellStyle name="Output 9 11 5 2" xfId="20155"/>
    <cellStyle name="Output 9 11 6" xfId="20156"/>
    <cellStyle name="Output 9 11 6 2" xfId="20157"/>
    <cellStyle name="Output 9 11 7" xfId="20158"/>
    <cellStyle name="Output 9 11 7 2" xfId="20159"/>
    <cellStyle name="Output 9 11 8" xfId="20160"/>
    <cellStyle name="Output 9 11 8 2" xfId="20161"/>
    <cellStyle name="Output 9 11 9" xfId="20162"/>
    <cellStyle name="Output 9 11 9 2" xfId="20163"/>
    <cellStyle name="Output 9 12" xfId="20164"/>
    <cellStyle name="Output 9 12 10" xfId="20165"/>
    <cellStyle name="Output 9 12 10 2" xfId="20166"/>
    <cellStyle name="Output 9 12 11" xfId="20167"/>
    <cellStyle name="Output 9 12 11 2" xfId="20168"/>
    <cellStyle name="Output 9 12 12" xfId="20169"/>
    <cellStyle name="Output 9 12 12 2" xfId="20170"/>
    <cellStyle name="Output 9 12 13" xfId="20171"/>
    <cellStyle name="Output 9 12 13 2" xfId="20172"/>
    <cellStyle name="Output 9 12 14" xfId="20173"/>
    <cellStyle name="Output 9 12 14 2" xfId="20174"/>
    <cellStyle name="Output 9 12 15" xfId="20175"/>
    <cellStyle name="Output 9 12 15 2" xfId="20176"/>
    <cellStyle name="Output 9 12 16" xfId="20177"/>
    <cellStyle name="Output 9 12 2" xfId="20178"/>
    <cellStyle name="Output 9 12 2 2" xfId="20179"/>
    <cellStyle name="Output 9 12 3" xfId="20180"/>
    <cellStyle name="Output 9 12 3 2" xfId="20181"/>
    <cellStyle name="Output 9 12 4" xfId="20182"/>
    <cellStyle name="Output 9 12 4 2" xfId="20183"/>
    <cellStyle name="Output 9 12 5" xfId="20184"/>
    <cellStyle name="Output 9 12 5 2" xfId="20185"/>
    <cellStyle name="Output 9 12 6" xfId="20186"/>
    <cellStyle name="Output 9 12 6 2" xfId="20187"/>
    <cellStyle name="Output 9 12 7" xfId="20188"/>
    <cellStyle name="Output 9 12 7 2" xfId="20189"/>
    <cellStyle name="Output 9 12 8" xfId="20190"/>
    <cellStyle name="Output 9 12 8 2" xfId="20191"/>
    <cellStyle name="Output 9 12 9" xfId="20192"/>
    <cellStyle name="Output 9 12 9 2" xfId="20193"/>
    <cellStyle name="Output 9 13" xfId="20194"/>
    <cellStyle name="Output 9 13 10" xfId="20195"/>
    <cellStyle name="Output 9 13 10 2" xfId="20196"/>
    <cellStyle name="Output 9 13 11" xfId="20197"/>
    <cellStyle name="Output 9 13 11 2" xfId="20198"/>
    <cellStyle name="Output 9 13 12" xfId="20199"/>
    <cellStyle name="Output 9 13 12 2" xfId="20200"/>
    <cellStyle name="Output 9 13 13" xfId="20201"/>
    <cellStyle name="Output 9 13 13 2" xfId="20202"/>
    <cellStyle name="Output 9 13 14" xfId="20203"/>
    <cellStyle name="Output 9 13 14 2" xfId="20204"/>
    <cellStyle name="Output 9 13 15" xfId="20205"/>
    <cellStyle name="Output 9 13 15 2" xfId="20206"/>
    <cellStyle name="Output 9 13 16" xfId="20207"/>
    <cellStyle name="Output 9 13 2" xfId="20208"/>
    <cellStyle name="Output 9 13 2 2" xfId="20209"/>
    <cellStyle name="Output 9 13 3" xfId="20210"/>
    <cellStyle name="Output 9 13 3 2" xfId="20211"/>
    <cellStyle name="Output 9 13 4" xfId="20212"/>
    <cellStyle name="Output 9 13 4 2" xfId="20213"/>
    <cellStyle name="Output 9 13 5" xfId="20214"/>
    <cellStyle name="Output 9 13 5 2" xfId="20215"/>
    <cellStyle name="Output 9 13 6" xfId="20216"/>
    <cellStyle name="Output 9 13 6 2" xfId="20217"/>
    <cellStyle name="Output 9 13 7" xfId="20218"/>
    <cellStyle name="Output 9 13 7 2" xfId="20219"/>
    <cellStyle name="Output 9 13 8" xfId="20220"/>
    <cellStyle name="Output 9 13 8 2" xfId="20221"/>
    <cellStyle name="Output 9 13 9" xfId="20222"/>
    <cellStyle name="Output 9 13 9 2" xfId="20223"/>
    <cellStyle name="Output 9 14" xfId="20224"/>
    <cellStyle name="Output 9 14 10" xfId="20225"/>
    <cellStyle name="Output 9 14 10 2" xfId="20226"/>
    <cellStyle name="Output 9 14 11" xfId="20227"/>
    <cellStyle name="Output 9 14 11 2" xfId="20228"/>
    <cellStyle name="Output 9 14 12" xfId="20229"/>
    <cellStyle name="Output 9 14 12 2" xfId="20230"/>
    <cellStyle name="Output 9 14 13" xfId="20231"/>
    <cellStyle name="Output 9 14 13 2" xfId="20232"/>
    <cellStyle name="Output 9 14 14" xfId="20233"/>
    <cellStyle name="Output 9 14 14 2" xfId="20234"/>
    <cellStyle name="Output 9 14 15" xfId="20235"/>
    <cellStyle name="Output 9 14 2" xfId="20236"/>
    <cellStyle name="Output 9 14 2 2" xfId="20237"/>
    <cellStyle name="Output 9 14 3" xfId="20238"/>
    <cellStyle name="Output 9 14 3 2" xfId="20239"/>
    <cellStyle name="Output 9 14 4" xfId="20240"/>
    <cellStyle name="Output 9 14 4 2" xfId="20241"/>
    <cellStyle name="Output 9 14 5" xfId="20242"/>
    <cellStyle name="Output 9 14 5 2" xfId="20243"/>
    <cellStyle name="Output 9 14 6" xfId="20244"/>
    <cellStyle name="Output 9 14 6 2" xfId="20245"/>
    <cellStyle name="Output 9 14 7" xfId="20246"/>
    <cellStyle name="Output 9 14 7 2" xfId="20247"/>
    <cellStyle name="Output 9 14 8" xfId="20248"/>
    <cellStyle name="Output 9 14 8 2" xfId="20249"/>
    <cellStyle name="Output 9 14 9" xfId="20250"/>
    <cellStyle name="Output 9 14 9 2" xfId="20251"/>
    <cellStyle name="Output 9 15" xfId="20252"/>
    <cellStyle name="Output 9 15 2" xfId="20253"/>
    <cellStyle name="Output 9 16" xfId="20254"/>
    <cellStyle name="Output 9 16 2" xfId="20255"/>
    <cellStyle name="Output 9 17" xfId="20256"/>
    <cellStyle name="Output 9 17 2" xfId="20257"/>
    <cellStyle name="Output 9 18" xfId="20258"/>
    <cellStyle name="Output 9 18 2" xfId="20259"/>
    <cellStyle name="Output 9 19" xfId="20260"/>
    <cellStyle name="Output 9 19 2" xfId="20261"/>
    <cellStyle name="Output 9 2" xfId="20262"/>
    <cellStyle name="Output 9 2 10" xfId="20263"/>
    <cellStyle name="Output 9 2 10 10" xfId="20264"/>
    <cellStyle name="Output 9 2 10 10 2" xfId="20265"/>
    <cellStyle name="Output 9 2 10 11" xfId="20266"/>
    <cellStyle name="Output 9 2 10 11 2" xfId="20267"/>
    <cellStyle name="Output 9 2 10 12" xfId="20268"/>
    <cellStyle name="Output 9 2 10 12 2" xfId="20269"/>
    <cellStyle name="Output 9 2 10 13" xfId="20270"/>
    <cellStyle name="Output 9 2 10 13 2" xfId="20271"/>
    <cellStyle name="Output 9 2 10 14" xfId="20272"/>
    <cellStyle name="Output 9 2 10 14 2" xfId="20273"/>
    <cellStyle name="Output 9 2 10 15" xfId="20274"/>
    <cellStyle name="Output 9 2 10 15 2" xfId="20275"/>
    <cellStyle name="Output 9 2 10 16" xfId="20276"/>
    <cellStyle name="Output 9 2 10 16 2" xfId="20277"/>
    <cellStyle name="Output 9 2 10 17" xfId="20278"/>
    <cellStyle name="Output 9 2 10 17 2" xfId="20279"/>
    <cellStyle name="Output 9 2 10 18" xfId="20280"/>
    <cellStyle name="Output 9 2 10 2" xfId="20281"/>
    <cellStyle name="Output 9 2 10 2 2" xfId="20282"/>
    <cellStyle name="Output 9 2 10 3" xfId="20283"/>
    <cellStyle name="Output 9 2 10 3 2" xfId="20284"/>
    <cellStyle name="Output 9 2 10 4" xfId="20285"/>
    <cellStyle name="Output 9 2 10 4 2" xfId="20286"/>
    <cellStyle name="Output 9 2 10 5" xfId="20287"/>
    <cellStyle name="Output 9 2 10 5 2" xfId="20288"/>
    <cellStyle name="Output 9 2 10 6" xfId="20289"/>
    <cellStyle name="Output 9 2 10 6 2" xfId="20290"/>
    <cellStyle name="Output 9 2 10 7" xfId="20291"/>
    <cellStyle name="Output 9 2 10 7 2" xfId="20292"/>
    <cellStyle name="Output 9 2 10 8" xfId="20293"/>
    <cellStyle name="Output 9 2 10 8 2" xfId="20294"/>
    <cellStyle name="Output 9 2 10 9" xfId="20295"/>
    <cellStyle name="Output 9 2 10 9 2" xfId="20296"/>
    <cellStyle name="Output 9 2 11" xfId="20297"/>
    <cellStyle name="Output 9 2 11 10" xfId="20298"/>
    <cellStyle name="Output 9 2 11 10 2" xfId="20299"/>
    <cellStyle name="Output 9 2 11 11" xfId="20300"/>
    <cellStyle name="Output 9 2 11 11 2" xfId="20301"/>
    <cellStyle name="Output 9 2 11 12" xfId="20302"/>
    <cellStyle name="Output 9 2 11 12 2" xfId="20303"/>
    <cellStyle name="Output 9 2 11 13" xfId="20304"/>
    <cellStyle name="Output 9 2 11 13 2" xfId="20305"/>
    <cellStyle name="Output 9 2 11 14" xfId="20306"/>
    <cellStyle name="Output 9 2 11 14 2" xfId="20307"/>
    <cellStyle name="Output 9 2 11 15" xfId="20308"/>
    <cellStyle name="Output 9 2 11 15 2" xfId="20309"/>
    <cellStyle name="Output 9 2 11 16" xfId="20310"/>
    <cellStyle name="Output 9 2 11 2" xfId="20311"/>
    <cellStyle name="Output 9 2 11 2 2" xfId="20312"/>
    <cellStyle name="Output 9 2 11 3" xfId="20313"/>
    <cellStyle name="Output 9 2 11 3 2" xfId="20314"/>
    <cellStyle name="Output 9 2 11 4" xfId="20315"/>
    <cellStyle name="Output 9 2 11 4 2" xfId="20316"/>
    <cellStyle name="Output 9 2 11 5" xfId="20317"/>
    <cellStyle name="Output 9 2 11 5 2" xfId="20318"/>
    <cellStyle name="Output 9 2 11 6" xfId="20319"/>
    <cellStyle name="Output 9 2 11 6 2" xfId="20320"/>
    <cellStyle name="Output 9 2 11 7" xfId="20321"/>
    <cellStyle name="Output 9 2 11 7 2" xfId="20322"/>
    <cellStyle name="Output 9 2 11 8" xfId="20323"/>
    <cellStyle name="Output 9 2 11 8 2" xfId="20324"/>
    <cellStyle name="Output 9 2 11 9" xfId="20325"/>
    <cellStyle name="Output 9 2 11 9 2" xfId="20326"/>
    <cellStyle name="Output 9 2 12" xfId="20327"/>
    <cellStyle name="Output 9 2 12 10" xfId="20328"/>
    <cellStyle name="Output 9 2 12 10 2" xfId="20329"/>
    <cellStyle name="Output 9 2 12 11" xfId="20330"/>
    <cellStyle name="Output 9 2 12 11 2" xfId="20331"/>
    <cellStyle name="Output 9 2 12 12" xfId="20332"/>
    <cellStyle name="Output 9 2 12 12 2" xfId="20333"/>
    <cellStyle name="Output 9 2 12 13" xfId="20334"/>
    <cellStyle name="Output 9 2 12 13 2" xfId="20335"/>
    <cellStyle name="Output 9 2 12 14" xfId="20336"/>
    <cellStyle name="Output 9 2 12 14 2" xfId="20337"/>
    <cellStyle name="Output 9 2 12 15" xfId="20338"/>
    <cellStyle name="Output 9 2 12 15 2" xfId="20339"/>
    <cellStyle name="Output 9 2 12 16" xfId="20340"/>
    <cellStyle name="Output 9 2 12 2" xfId="20341"/>
    <cellStyle name="Output 9 2 12 2 2" xfId="20342"/>
    <cellStyle name="Output 9 2 12 3" xfId="20343"/>
    <cellStyle name="Output 9 2 12 3 2" xfId="20344"/>
    <cellStyle name="Output 9 2 12 4" xfId="20345"/>
    <cellStyle name="Output 9 2 12 4 2" xfId="20346"/>
    <cellStyle name="Output 9 2 12 5" xfId="20347"/>
    <cellStyle name="Output 9 2 12 5 2" xfId="20348"/>
    <cellStyle name="Output 9 2 12 6" xfId="20349"/>
    <cellStyle name="Output 9 2 12 6 2" xfId="20350"/>
    <cellStyle name="Output 9 2 12 7" xfId="20351"/>
    <cellStyle name="Output 9 2 12 7 2" xfId="20352"/>
    <cellStyle name="Output 9 2 12 8" xfId="20353"/>
    <cellStyle name="Output 9 2 12 8 2" xfId="20354"/>
    <cellStyle name="Output 9 2 12 9" xfId="20355"/>
    <cellStyle name="Output 9 2 12 9 2" xfId="20356"/>
    <cellStyle name="Output 9 2 13" xfId="20357"/>
    <cellStyle name="Output 9 2 13 10" xfId="20358"/>
    <cellStyle name="Output 9 2 13 10 2" xfId="20359"/>
    <cellStyle name="Output 9 2 13 11" xfId="20360"/>
    <cellStyle name="Output 9 2 13 11 2" xfId="20361"/>
    <cellStyle name="Output 9 2 13 12" xfId="20362"/>
    <cellStyle name="Output 9 2 13 12 2" xfId="20363"/>
    <cellStyle name="Output 9 2 13 13" xfId="20364"/>
    <cellStyle name="Output 9 2 13 13 2" xfId="20365"/>
    <cellStyle name="Output 9 2 13 14" xfId="20366"/>
    <cellStyle name="Output 9 2 13 14 2" xfId="20367"/>
    <cellStyle name="Output 9 2 13 15" xfId="20368"/>
    <cellStyle name="Output 9 2 13 2" xfId="20369"/>
    <cellStyle name="Output 9 2 13 2 2" xfId="20370"/>
    <cellStyle name="Output 9 2 13 3" xfId="20371"/>
    <cellStyle name="Output 9 2 13 3 2" xfId="20372"/>
    <cellStyle name="Output 9 2 13 4" xfId="20373"/>
    <cellStyle name="Output 9 2 13 4 2" xfId="20374"/>
    <cellStyle name="Output 9 2 13 5" xfId="20375"/>
    <cellStyle name="Output 9 2 13 5 2" xfId="20376"/>
    <cellStyle name="Output 9 2 13 6" xfId="20377"/>
    <cellStyle name="Output 9 2 13 6 2" xfId="20378"/>
    <cellStyle name="Output 9 2 13 7" xfId="20379"/>
    <cellStyle name="Output 9 2 13 7 2" xfId="20380"/>
    <cellStyle name="Output 9 2 13 8" xfId="20381"/>
    <cellStyle name="Output 9 2 13 8 2" xfId="20382"/>
    <cellStyle name="Output 9 2 13 9" xfId="20383"/>
    <cellStyle name="Output 9 2 13 9 2" xfId="20384"/>
    <cellStyle name="Output 9 2 14" xfId="20385"/>
    <cellStyle name="Output 9 2 14 2" xfId="20386"/>
    <cellStyle name="Output 9 2 15" xfId="20387"/>
    <cellStyle name="Output 9 2 15 2" xfId="20388"/>
    <cellStyle name="Output 9 2 16" xfId="20389"/>
    <cellStyle name="Output 9 2 16 2" xfId="20390"/>
    <cellStyle name="Output 9 2 17" xfId="20391"/>
    <cellStyle name="Output 9 2 17 2" xfId="20392"/>
    <cellStyle name="Output 9 2 18" xfId="20393"/>
    <cellStyle name="Output 9 2 18 2" xfId="20394"/>
    <cellStyle name="Output 9 2 19" xfId="20395"/>
    <cellStyle name="Output 9 2 19 2" xfId="20396"/>
    <cellStyle name="Output 9 2 2" xfId="20397"/>
    <cellStyle name="Output 9 2 2 10" xfId="20398"/>
    <cellStyle name="Output 9 2 2 10 2" xfId="20399"/>
    <cellStyle name="Output 9 2 2 11" xfId="20400"/>
    <cellStyle name="Output 9 2 2 11 2" xfId="20401"/>
    <cellStyle name="Output 9 2 2 12" xfId="20402"/>
    <cellStyle name="Output 9 2 2 12 2" xfId="20403"/>
    <cellStyle name="Output 9 2 2 13" xfId="20404"/>
    <cellStyle name="Output 9 2 2 13 2" xfId="20405"/>
    <cellStyle name="Output 9 2 2 14" xfId="20406"/>
    <cellStyle name="Output 9 2 2 14 2" xfId="20407"/>
    <cellStyle name="Output 9 2 2 15" xfId="20408"/>
    <cellStyle name="Output 9 2 2 15 2" xfId="20409"/>
    <cellStyle name="Output 9 2 2 16" xfId="20410"/>
    <cellStyle name="Output 9 2 2 16 2" xfId="20411"/>
    <cellStyle name="Output 9 2 2 17" xfId="20412"/>
    <cellStyle name="Output 9 2 2 17 2" xfId="20413"/>
    <cellStyle name="Output 9 2 2 18" xfId="20414"/>
    <cellStyle name="Output 9 2 2 18 2" xfId="20415"/>
    <cellStyle name="Output 9 2 2 19" xfId="20416"/>
    <cellStyle name="Output 9 2 2 19 2" xfId="20417"/>
    <cellStyle name="Output 9 2 2 2" xfId="20418"/>
    <cellStyle name="Output 9 2 2 2 10" xfId="20419"/>
    <cellStyle name="Output 9 2 2 2 10 2" xfId="20420"/>
    <cellStyle name="Output 9 2 2 2 11" xfId="20421"/>
    <cellStyle name="Output 9 2 2 2 11 2" xfId="20422"/>
    <cellStyle name="Output 9 2 2 2 12" xfId="20423"/>
    <cellStyle name="Output 9 2 2 2 12 2" xfId="20424"/>
    <cellStyle name="Output 9 2 2 2 13" xfId="20425"/>
    <cellStyle name="Output 9 2 2 2 13 2" xfId="20426"/>
    <cellStyle name="Output 9 2 2 2 14" xfId="20427"/>
    <cellStyle name="Output 9 2 2 2 14 2" xfId="20428"/>
    <cellStyle name="Output 9 2 2 2 15" xfId="20429"/>
    <cellStyle name="Output 9 2 2 2 15 2" xfId="20430"/>
    <cellStyle name="Output 9 2 2 2 16" xfId="20431"/>
    <cellStyle name="Output 9 2 2 2 16 2" xfId="20432"/>
    <cellStyle name="Output 9 2 2 2 17" xfId="20433"/>
    <cellStyle name="Output 9 2 2 2 17 2" xfId="20434"/>
    <cellStyle name="Output 9 2 2 2 18" xfId="20435"/>
    <cellStyle name="Output 9 2 2 2 18 2" xfId="20436"/>
    <cellStyle name="Output 9 2 2 2 19" xfId="20437"/>
    <cellStyle name="Output 9 2 2 2 2" xfId="20438"/>
    <cellStyle name="Output 9 2 2 2 2 2" xfId="20439"/>
    <cellStyle name="Output 9 2 2 2 3" xfId="20440"/>
    <cellStyle name="Output 9 2 2 2 3 2" xfId="20441"/>
    <cellStyle name="Output 9 2 2 2 4" xfId="20442"/>
    <cellStyle name="Output 9 2 2 2 4 2" xfId="20443"/>
    <cellStyle name="Output 9 2 2 2 5" xfId="20444"/>
    <cellStyle name="Output 9 2 2 2 5 2" xfId="20445"/>
    <cellStyle name="Output 9 2 2 2 6" xfId="20446"/>
    <cellStyle name="Output 9 2 2 2 6 2" xfId="20447"/>
    <cellStyle name="Output 9 2 2 2 7" xfId="20448"/>
    <cellStyle name="Output 9 2 2 2 7 2" xfId="20449"/>
    <cellStyle name="Output 9 2 2 2 8" xfId="20450"/>
    <cellStyle name="Output 9 2 2 2 8 2" xfId="20451"/>
    <cellStyle name="Output 9 2 2 2 9" xfId="20452"/>
    <cellStyle name="Output 9 2 2 2 9 2" xfId="20453"/>
    <cellStyle name="Output 9 2 2 20" xfId="20454"/>
    <cellStyle name="Output 9 2 2 3" xfId="20455"/>
    <cellStyle name="Output 9 2 2 3 10" xfId="20456"/>
    <cellStyle name="Output 9 2 2 3 10 2" xfId="20457"/>
    <cellStyle name="Output 9 2 2 3 11" xfId="20458"/>
    <cellStyle name="Output 9 2 2 3 11 2" xfId="20459"/>
    <cellStyle name="Output 9 2 2 3 12" xfId="20460"/>
    <cellStyle name="Output 9 2 2 3 12 2" xfId="20461"/>
    <cellStyle name="Output 9 2 2 3 13" xfId="20462"/>
    <cellStyle name="Output 9 2 2 3 13 2" xfId="20463"/>
    <cellStyle name="Output 9 2 2 3 14" xfId="20464"/>
    <cellStyle name="Output 9 2 2 3 14 2" xfId="20465"/>
    <cellStyle name="Output 9 2 2 3 15" xfId="20466"/>
    <cellStyle name="Output 9 2 2 3 15 2" xfId="20467"/>
    <cellStyle name="Output 9 2 2 3 16" xfId="20468"/>
    <cellStyle name="Output 9 2 2 3 16 2" xfId="20469"/>
    <cellStyle name="Output 9 2 2 3 17" xfId="20470"/>
    <cellStyle name="Output 9 2 2 3 17 2" xfId="20471"/>
    <cellStyle name="Output 9 2 2 3 18" xfId="20472"/>
    <cellStyle name="Output 9 2 2 3 18 2" xfId="20473"/>
    <cellStyle name="Output 9 2 2 3 19" xfId="20474"/>
    <cellStyle name="Output 9 2 2 3 2" xfId="20475"/>
    <cellStyle name="Output 9 2 2 3 2 2" xfId="20476"/>
    <cellStyle name="Output 9 2 2 3 3" xfId="20477"/>
    <cellStyle name="Output 9 2 2 3 3 2" xfId="20478"/>
    <cellStyle name="Output 9 2 2 3 4" xfId="20479"/>
    <cellStyle name="Output 9 2 2 3 4 2" xfId="20480"/>
    <cellStyle name="Output 9 2 2 3 5" xfId="20481"/>
    <cellStyle name="Output 9 2 2 3 5 2" xfId="20482"/>
    <cellStyle name="Output 9 2 2 3 6" xfId="20483"/>
    <cellStyle name="Output 9 2 2 3 6 2" xfId="20484"/>
    <cellStyle name="Output 9 2 2 3 7" xfId="20485"/>
    <cellStyle name="Output 9 2 2 3 7 2" xfId="20486"/>
    <cellStyle name="Output 9 2 2 3 8" xfId="20487"/>
    <cellStyle name="Output 9 2 2 3 8 2" xfId="20488"/>
    <cellStyle name="Output 9 2 2 3 9" xfId="20489"/>
    <cellStyle name="Output 9 2 2 3 9 2" xfId="20490"/>
    <cellStyle name="Output 9 2 2 4" xfId="20491"/>
    <cellStyle name="Output 9 2 2 4 10" xfId="20492"/>
    <cellStyle name="Output 9 2 2 4 10 2" xfId="20493"/>
    <cellStyle name="Output 9 2 2 4 11" xfId="20494"/>
    <cellStyle name="Output 9 2 2 4 11 2" xfId="20495"/>
    <cellStyle name="Output 9 2 2 4 12" xfId="20496"/>
    <cellStyle name="Output 9 2 2 4 12 2" xfId="20497"/>
    <cellStyle name="Output 9 2 2 4 13" xfId="20498"/>
    <cellStyle name="Output 9 2 2 4 13 2" xfId="20499"/>
    <cellStyle name="Output 9 2 2 4 14" xfId="20500"/>
    <cellStyle name="Output 9 2 2 4 14 2" xfId="20501"/>
    <cellStyle name="Output 9 2 2 4 15" xfId="20502"/>
    <cellStyle name="Output 9 2 2 4 15 2" xfId="20503"/>
    <cellStyle name="Output 9 2 2 4 16" xfId="20504"/>
    <cellStyle name="Output 9 2 2 4 2" xfId="20505"/>
    <cellStyle name="Output 9 2 2 4 2 2" xfId="20506"/>
    <cellStyle name="Output 9 2 2 4 3" xfId="20507"/>
    <cellStyle name="Output 9 2 2 4 3 2" xfId="20508"/>
    <cellStyle name="Output 9 2 2 4 4" xfId="20509"/>
    <cellStyle name="Output 9 2 2 4 4 2" xfId="20510"/>
    <cellStyle name="Output 9 2 2 4 5" xfId="20511"/>
    <cellStyle name="Output 9 2 2 4 5 2" xfId="20512"/>
    <cellStyle name="Output 9 2 2 4 6" xfId="20513"/>
    <cellStyle name="Output 9 2 2 4 6 2" xfId="20514"/>
    <cellStyle name="Output 9 2 2 4 7" xfId="20515"/>
    <cellStyle name="Output 9 2 2 4 7 2" xfId="20516"/>
    <cellStyle name="Output 9 2 2 4 8" xfId="20517"/>
    <cellStyle name="Output 9 2 2 4 8 2" xfId="20518"/>
    <cellStyle name="Output 9 2 2 4 9" xfId="20519"/>
    <cellStyle name="Output 9 2 2 4 9 2" xfId="20520"/>
    <cellStyle name="Output 9 2 2 5" xfId="20521"/>
    <cellStyle name="Output 9 2 2 5 10" xfId="20522"/>
    <cellStyle name="Output 9 2 2 5 10 2" xfId="20523"/>
    <cellStyle name="Output 9 2 2 5 11" xfId="20524"/>
    <cellStyle name="Output 9 2 2 5 11 2" xfId="20525"/>
    <cellStyle name="Output 9 2 2 5 12" xfId="20526"/>
    <cellStyle name="Output 9 2 2 5 12 2" xfId="20527"/>
    <cellStyle name="Output 9 2 2 5 13" xfId="20528"/>
    <cellStyle name="Output 9 2 2 5 13 2" xfId="20529"/>
    <cellStyle name="Output 9 2 2 5 14" xfId="20530"/>
    <cellStyle name="Output 9 2 2 5 14 2" xfId="20531"/>
    <cellStyle name="Output 9 2 2 5 15" xfId="20532"/>
    <cellStyle name="Output 9 2 2 5 15 2" xfId="20533"/>
    <cellStyle name="Output 9 2 2 5 16" xfId="20534"/>
    <cellStyle name="Output 9 2 2 5 2" xfId="20535"/>
    <cellStyle name="Output 9 2 2 5 2 2" xfId="20536"/>
    <cellStyle name="Output 9 2 2 5 3" xfId="20537"/>
    <cellStyle name="Output 9 2 2 5 3 2" xfId="20538"/>
    <cellStyle name="Output 9 2 2 5 4" xfId="20539"/>
    <cellStyle name="Output 9 2 2 5 4 2" xfId="20540"/>
    <cellStyle name="Output 9 2 2 5 5" xfId="20541"/>
    <cellStyle name="Output 9 2 2 5 5 2" xfId="20542"/>
    <cellStyle name="Output 9 2 2 5 6" xfId="20543"/>
    <cellStyle name="Output 9 2 2 5 6 2" xfId="20544"/>
    <cellStyle name="Output 9 2 2 5 7" xfId="20545"/>
    <cellStyle name="Output 9 2 2 5 7 2" xfId="20546"/>
    <cellStyle name="Output 9 2 2 5 8" xfId="20547"/>
    <cellStyle name="Output 9 2 2 5 8 2" xfId="20548"/>
    <cellStyle name="Output 9 2 2 5 9" xfId="20549"/>
    <cellStyle name="Output 9 2 2 5 9 2" xfId="20550"/>
    <cellStyle name="Output 9 2 2 6" xfId="20551"/>
    <cellStyle name="Output 9 2 2 6 10" xfId="20552"/>
    <cellStyle name="Output 9 2 2 6 10 2" xfId="20553"/>
    <cellStyle name="Output 9 2 2 6 11" xfId="20554"/>
    <cellStyle name="Output 9 2 2 6 11 2" xfId="20555"/>
    <cellStyle name="Output 9 2 2 6 12" xfId="20556"/>
    <cellStyle name="Output 9 2 2 6 12 2" xfId="20557"/>
    <cellStyle name="Output 9 2 2 6 13" xfId="20558"/>
    <cellStyle name="Output 9 2 2 6 13 2" xfId="20559"/>
    <cellStyle name="Output 9 2 2 6 14" xfId="20560"/>
    <cellStyle name="Output 9 2 2 6 14 2" xfId="20561"/>
    <cellStyle name="Output 9 2 2 6 15" xfId="20562"/>
    <cellStyle name="Output 9 2 2 6 2" xfId="20563"/>
    <cellStyle name="Output 9 2 2 6 2 2" xfId="20564"/>
    <cellStyle name="Output 9 2 2 6 3" xfId="20565"/>
    <cellStyle name="Output 9 2 2 6 3 2" xfId="20566"/>
    <cellStyle name="Output 9 2 2 6 4" xfId="20567"/>
    <cellStyle name="Output 9 2 2 6 4 2" xfId="20568"/>
    <cellStyle name="Output 9 2 2 6 5" xfId="20569"/>
    <cellStyle name="Output 9 2 2 6 5 2" xfId="20570"/>
    <cellStyle name="Output 9 2 2 6 6" xfId="20571"/>
    <cellStyle name="Output 9 2 2 6 6 2" xfId="20572"/>
    <cellStyle name="Output 9 2 2 6 7" xfId="20573"/>
    <cellStyle name="Output 9 2 2 6 7 2" xfId="20574"/>
    <cellStyle name="Output 9 2 2 6 8" xfId="20575"/>
    <cellStyle name="Output 9 2 2 6 8 2" xfId="20576"/>
    <cellStyle name="Output 9 2 2 6 9" xfId="20577"/>
    <cellStyle name="Output 9 2 2 6 9 2" xfId="20578"/>
    <cellStyle name="Output 9 2 2 7" xfId="20579"/>
    <cellStyle name="Output 9 2 2 7 2" xfId="20580"/>
    <cellStyle name="Output 9 2 2 8" xfId="20581"/>
    <cellStyle name="Output 9 2 2 8 2" xfId="20582"/>
    <cellStyle name="Output 9 2 2 9" xfId="20583"/>
    <cellStyle name="Output 9 2 2 9 2" xfId="20584"/>
    <cellStyle name="Output 9 2 20" xfId="20585"/>
    <cellStyle name="Output 9 2 20 2" xfId="20586"/>
    <cellStyle name="Output 9 2 21" xfId="20587"/>
    <cellStyle name="Output 9 2 21 2" xfId="20588"/>
    <cellStyle name="Output 9 2 22" xfId="20589"/>
    <cellStyle name="Output 9 2 22 2" xfId="20590"/>
    <cellStyle name="Output 9 2 23" xfId="20591"/>
    <cellStyle name="Output 9 2 23 2" xfId="20592"/>
    <cellStyle name="Output 9 2 24" xfId="20593"/>
    <cellStyle name="Output 9 2 24 2" xfId="20594"/>
    <cellStyle name="Output 9 2 25" xfId="20595"/>
    <cellStyle name="Output 9 2 25 2" xfId="20596"/>
    <cellStyle name="Output 9 2 26" xfId="20597"/>
    <cellStyle name="Output 9 2 26 2" xfId="20598"/>
    <cellStyle name="Output 9 2 27" xfId="20599"/>
    <cellStyle name="Output 9 2 3" xfId="20600"/>
    <cellStyle name="Output 9 2 3 10" xfId="20601"/>
    <cellStyle name="Output 9 2 3 10 2" xfId="20602"/>
    <cellStyle name="Output 9 2 3 11" xfId="20603"/>
    <cellStyle name="Output 9 2 3 11 2" xfId="20604"/>
    <cellStyle name="Output 9 2 3 12" xfId="20605"/>
    <cellStyle name="Output 9 2 3 12 2" xfId="20606"/>
    <cellStyle name="Output 9 2 3 13" xfId="20607"/>
    <cellStyle name="Output 9 2 3 13 2" xfId="20608"/>
    <cellStyle name="Output 9 2 3 14" xfId="20609"/>
    <cellStyle name="Output 9 2 3 14 2" xfId="20610"/>
    <cellStyle name="Output 9 2 3 15" xfId="20611"/>
    <cellStyle name="Output 9 2 3 15 2" xfId="20612"/>
    <cellStyle name="Output 9 2 3 16" xfId="20613"/>
    <cellStyle name="Output 9 2 3 16 2" xfId="20614"/>
    <cellStyle name="Output 9 2 3 17" xfId="20615"/>
    <cellStyle name="Output 9 2 3 17 2" xfId="20616"/>
    <cellStyle name="Output 9 2 3 18" xfId="20617"/>
    <cellStyle name="Output 9 2 3 18 2" xfId="20618"/>
    <cellStyle name="Output 9 2 3 19" xfId="20619"/>
    <cellStyle name="Output 9 2 3 19 2" xfId="20620"/>
    <cellStyle name="Output 9 2 3 2" xfId="20621"/>
    <cellStyle name="Output 9 2 3 2 10" xfId="20622"/>
    <cellStyle name="Output 9 2 3 2 10 2" xfId="20623"/>
    <cellStyle name="Output 9 2 3 2 11" xfId="20624"/>
    <cellStyle name="Output 9 2 3 2 11 2" xfId="20625"/>
    <cellStyle name="Output 9 2 3 2 12" xfId="20626"/>
    <cellStyle name="Output 9 2 3 2 12 2" xfId="20627"/>
    <cellStyle name="Output 9 2 3 2 13" xfId="20628"/>
    <cellStyle name="Output 9 2 3 2 13 2" xfId="20629"/>
    <cellStyle name="Output 9 2 3 2 14" xfId="20630"/>
    <cellStyle name="Output 9 2 3 2 14 2" xfId="20631"/>
    <cellStyle name="Output 9 2 3 2 15" xfId="20632"/>
    <cellStyle name="Output 9 2 3 2 15 2" xfId="20633"/>
    <cellStyle name="Output 9 2 3 2 16" xfId="20634"/>
    <cellStyle name="Output 9 2 3 2 16 2" xfId="20635"/>
    <cellStyle name="Output 9 2 3 2 17" xfId="20636"/>
    <cellStyle name="Output 9 2 3 2 17 2" xfId="20637"/>
    <cellStyle name="Output 9 2 3 2 18" xfId="20638"/>
    <cellStyle name="Output 9 2 3 2 18 2" xfId="20639"/>
    <cellStyle name="Output 9 2 3 2 19" xfId="20640"/>
    <cellStyle name="Output 9 2 3 2 2" xfId="20641"/>
    <cellStyle name="Output 9 2 3 2 2 2" xfId="20642"/>
    <cellStyle name="Output 9 2 3 2 3" xfId="20643"/>
    <cellStyle name="Output 9 2 3 2 3 2" xfId="20644"/>
    <cellStyle name="Output 9 2 3 2 4" xfId="20645"/>
    <cellStyle name="Output 9 2 3 2 4 2" xfId="20646"/>
    <cellStyle name="Output 9 2 3 2 5" xfId="20647"/>
    <cellStyle name="Output 9 2 3 2 5 2" xfId="20648"/>
    <cellStyle name="Output 9 2 3 2 6" xfId="20649"/>
    <cellStyle name="Output 9 2 3 2 6 2" xfId="20650"/>
    <cellStyle name="Output 9 2 3 2 7" xfId="20651"/>
    <cellStyle name="Output 9 2 3 2 7 2" xfId="20652"/>
    <cellStyle name="Output 9 2 3 2 8" xfId="20653"/>
    <cellStyle name="Output 9 2 3 2 8 2" xfId="20654"/>
    <cellStyle name="Output 9 2 3 2 9" xfId="20655"/>
    <cellStyle name="Output 9 2 3 2 9 2" xfId="20656"/>
    <cellStyle name="Output 9 2 3 20" xfId="20657"/>
    <cellStyle name="Output 9 2 3 3" xfId="20658"/>
    <cellStyle name="Output 9 2 3 3 10" xfId="20659"/>
    <cellStyle name="Output 9 2 3 3 10 2" xfId="20660"/>
    <cellStyle name="Output 9 2 3 3 11" xfId="20661"/>
    <cellStyle name="Output 9 2 3 3 11 2" xfId="20662"/>
    <cellStyle name="Output 9 2 3 3 12" xfId="20663"/>
    <cellStyle name="Output 9 2 3 3 12 2" xfId="20664"/>
    <cellStyle name="Output 9 2 3 3 13" xfId="20665"/>
    <cellStyle name="Output 9 2 3 3 13 2" xfId="20666"/>
    <cellStyle name="Output 9 2 3 3 14" xfId="20667"/>
    <cellStyle name="Output 9 2 3 3 14 2" xfId="20668"/>
    <cellStyle name="Output 9 2 3 3 15" xfId="20669"/>
    <cellStyle name="Output 9 2 3 3 15 2" xfId="20670"/>
    <cellStyle name="Output 9 2 3 3 16" xfId="20671"/>
    <cellStyle name="Output 9 2 3 3 16 2" xfId="20672"/>
    <cellStyle name="Output 9 2 3 3 17" xfId="20673"/>
    <cellStyle name="Output 9 2 3 3 17 2" xfId="20674"/>
    <cellStyle name="Output 9 2 3 3 18" xfId="20675"/>
    <cellStyle name="Output 9 2 3 3 18 2" xfId="20676"/>
    <cellStyle name="Output 9 2 3 3 19" xfId="20677"/>
    <cellStyle name="Output 9 2 3 3 2" xfId="20678"/>
    <cellStyle name="Output 9 2 3 3 2 2" xfId="20679"/>
    <cellStyle name="Output 9 2 3 3 3" xfId="20680"/>
    <cellStyle name="Output 9 2 3 3 3 2" xfId="20681"/>
    <cellStyle name="Output 9 2 3 3 4" xfId="20682"/>
    <cellStyle name="Output 9 2 3 3 4 2" xfId="20683"/>
    <cellStyle name="Output 9 2 3 3 5" xfId="20684"/>
    <cellStyle name="Output 9 2 3 3 5 2" xfId="20685"/>
    <cellStyle name="Output 9 2 3 3 6" xfId="20686"/>
    <cellStyle name="Output 9 2 3 3 6 2" xfId="20687"/>
    <cellStyle name="Output 9 2 3 3 7" xfId="20688"/>
    <cellStyle name="Output 9 2 3 3 7 2" xfId="20689"/>
    <cellStyle name="Output 9 2 3 3 8" xfId="20690"/>
    <cellStyle name="Output 9 2 3 3 8 2" xfId="20691"/>
    <cellStyle name="Output 9 2 3 3 9" xfId="20692"/>
    <cellStyle name="Output 9 2 3 3 9 2" xfId="20693"/>
    <cellStyle name="Output 9 2 3 4" xfId="20694"/>
    <cellStyle name="Output 9 2 3 4 10" xfId="20695"/>
    <cellStyle name="Output 9 2 3 4 10 2" xfId="20696"/>
    <cellStyle name="Output 9 2 3 4 11" xfId="20697"/>
    <cellStyle name="Output 9 2 3 4 11 2" xfId="20698"/>
    <cellStyle name="Output 9 2 3 4 12" xfId="20699"/>
    <cellStyle name="Output 9 2 3 4 12 2" xfId="20700"/>
    <cellStyle name="Output 9 2 3 4 13" xfId="20701"/>
    <cellStyle name="Output 9 2 3 4 13 2" xfId="20702"/>
    <cellStyle name="Output 9 2 3 4 14" xfId="20703"/>
    <cellStyle name="Output 9 2 3 4 14 2" xfId="20704"/>
    <cellStyle name="Output 9 2 3 4 15" xfId="20705"/>
    <cellStyle name="Output 9 2 3 4 15 2" xfId="20706"/>
    <cellStyle name="Output 9 2 3 4 16" xfId="20707"/>
    <cellStyle name="Output 9 2 3 4 2" xfId="20708"/>
    <cellStyle name="Output 9 2 3 4 2 2" xfId="20709"/>
    <cellStyle name="Output 9 2 3 4 3" xfId="20710"/>
    <cellStyle name="Output 9 2 3 4 3 2" xfId="20711"/>
    <cellStyle name="Output 9 2 3 4 4" xfId="20712"/>
    <cellStyle name="Output 9 2 3 4 4 2" xfId="20713"/>
    <cellStyle name="Output 9 2 3 4 5" xfId="20714"/>
    <cellStyle name="Output 9 2 3 4 5 2" xfId="20715"/>
    <cellStyle name="Output 9 2 3 4 6" xfId="20716"/>
    <cellStyle name="Output 9 2 3 4 6 2" xfId="20717"/>
    <cellStyle name="Output 9 2 3 4 7" xfId="20718"/>
    <cellStyle name="Output 9 2 3 4 7 2" xfId="20719"/>
    <cellStyle name="Output 9 2 3 4 8" xfId="20720"/>
    <cellStyle name="Output 9 2 3 4 8 2" xfId="20721"/>
    <cellStyle name="Output 9 2 3 4 9" xfId="20722"/>
    <cellStyle name="Output 9 2 3 4 9 2" xfId="20723"/>
    <cellStyle name="Output 9 2 3 5" xfId="20724"/>
    <cellStyle name="Output 9 2 3 5 10" xfId="20725"/>
    <cellStyle name="Output 9 2 3 5 10 2" xfId="20726"/>
    <cellStyle name="Output 9 2 3 5 11" xfId="20727"/>
    <cellStyle name="Output 9 2 3 5 11 2" xfId="20728"/>
    <cellStyle name="Output 9 2 3 5 12" xfId="20729"/>
    <cellStyle name="Output 9 2 3 5 12 2" xfId="20730"/>
    <cellStyle name="Output 9 2 3 5 13" xfId="20731"/>
    <cellStyle name="Output 9 2 3 5 13 2" xfId="20732"/>
    <cellStyle name="Output 9 2 3 5 14" xfId="20733"/>
    <cellStyle name="Output 9 2 3 5 14 2" xfId="20734"/>
    <cellStyle name="Output 9 2 3 5 15" xfId="20735"/>
    <cellStyle name="Output 9 2 3 5 15 2" xfId="20736"/>
    <cellStyle name="Output 9 2 3 5 16" xfId="20737"/>
    <cellStyle name="Output 9 2 3 5 2" xfId="20738"/>
    <cellStyle name="Output 9 2 3 5 2 2" xfId="20739"/>
    <cellStyle name="Output 9 2 3 5 3" xfId="20740"/>
    <cellStyle name="Output 9 2 3 5 3 2" xfId="20741"/>
    <cellStyle name="Output 9 2 3 5 4" xfId="20742"/>
    <cellStyle name="Output 9 2 3 5 4 2" xfId="20743"/>
    <cellStyle name="Output 9 2 3 5 5" xfId="20744"/>
    <cellStyle name="Output 9 2 3 5 5 2" xfId="20745"/>
    <cellStyle name="Output 9 2 3 5 6" xfId="20746"/>
    <cellStyle name="Output 9 2 3 5 6 2" xfId="20747"/>
    <cellStyle name="Output 9 2 3 5 7" xfId="20748"/>
    <cellStyle name="Output 9 2 3 5 7 2" xfId="20749"/>
    <cellStyle name="Output 9 2 3 5 8" xfId="20750"/>
    <cellStyle name="Output 9 2 3 5 8 2" xfId="20751"/>
    <cellStyle name="Output 9 2 3 5 9" xfId="20752"/>
    <cellStyle name="Output 9 2 3 5 9 2" xfId="20753"/>
    <cellStyle name="Output 9 2 3 6" xfId="20754"/>
    <cellStyle name="Output 9 2 3 6 10" xfId="20755"/>
    <cellStyle name="Output 9 2 3 6 10 2" xfId="20756"/>
    <cellStyle name="Output 9 2 3 6 11" xfId="20757"/>
    <cellStyle name="Output 9 2 3 6 11 2" xfId="20758"/>
    <cellStyle name="Output 9 2 3 6 12" xfId="20759"/>
    <cellStyle name="Output 9 2 3 6 12 2" xfId="20760"/>
    <cellStyle name="Output 9 2 3 6 13" xfId="20761"/>
    <cellStyle name="Output 9 2 3 6 13 2" xfId="20762"/>
    <cellStyle name="Output 9 2 3 6 14" xfId="20763"/>
    <cellStyle name="Output 9 2 3 6 14 2" xfId="20764"/>
    <cellStyle name="Output 9 2 3 6 15" xfId="20765"/>
    <cellStyle name="Output 9 2 3 6 2" xfId="20766"/>
    <cellStyle name="Output 9 2 3 6 2 2" xfId="20767"/>
    <cellStyle name="Output 9 2 3 6 3" xfId="20768"/>
    <cellStyle name="Output 9 2 3 6 3 2" xfId="20769"/>
    <cellStyle name="Output 9 2 3 6 4" xfId="20770"/>
    <cellStyle name="Output 9 2 3 6 4 2" xfId="20771"/>
    <cellStyle name="Output 9 2 3 6 5" xfId="20772"/>
    <cellStyle name="Output 9 2 3 6 5 2" xfId="20773"/>
    <cellStyle name="Output 9 2 3 6 6" xfId="20774"/>
    <cellStyle name="Output 9 2 3 6 6 2" xfId="20775"/>
    <cellStyle name="Output 9 2 3 6 7" xfId="20776"/>
    <cellStyle name="Output 9 2 3 6 7 2" xfId="20777"/>
    <cellStyle name="Output 9 2 3 6 8" xfId="20778"/>
    <cellStyle name="Output 9 2 3 6 8 2" xfId="20779"/>
    <cellStyle name="Output 9 2 3 6 9" xfId="20780"/>
    <cellStyle name="Output 9 2 3 6 9 2" xfId="20781"/>
    <cellStyle name="Output 9 2 3 7" xfId="20782"/>
    <cellStyle name="Output 9 2 3 7 2" xfId="20783"/>
    <cellStyle name="Output 9 2 3 8" xfId="20784"/>
    <cellStyle name="Output 9 2 3 8 2" xfId="20785"/>
    <cellStyle name="Output 9 2 3 9" xfId="20786"/>
    <cellStyle name="Output 9 2 3 9 2" xfId="20787"/>
    <cellStyle name="Output 9 2 4" xfId="20788"/>
    <cellStyle name="Output 9 2 4 10" xfId="20789"/>
    <cellStyle name="Output 9 2 4 10 2" xfId="20790"/>
    <cellStyle name="Output 9 2 4 11" xfId="20791"/>
    <cellStyle name="Output 9 2 4 11 2" xfId="20792"/>
    <cellStyle name="Output 9 2 4 12" xfId="20793"/>
    <cellStyle name="Output 9 2 4 12 2" xfId="20794"/>
    <cellStyle name="Output 9 2 4 13" xfId="20795"/>
    <cellStyle name="Output 9 2 4 13 2" xfId="20796"/>
    <cellStyle name="Output 9 2 4 14" xfId="20797"/>
    <cellStyle name="Output 9 2 4 14 2" xfId="20798"/>
    <cellStyle name="Output 9 2 4 15" xfId="20799"/>
    <cellStyle name="Output 9 2 4 15 2" xfId="20800"/>
    <cellStyle name="Output 9 2 4 16" xfId="20801"/>
    <cellStyle name="Output 9 2 4 16 2" xfId="20802"/>
    <cellStyle name="Output 9 2 4 17" xfId="20803"/>
    <cellStyle name="Output 9 2 4 17 2" xfId="20804"/>
    <cellStyle name="Output 9 2 4 18" xfId="20805"/>
    <cellStyle name="Output 9 2 4 18 2" xfId="20806"/>
    <cellStyle name="Output 9 2 4 19" xfId="20807"/>
    <cellStyle name="Output 9 2 4 19 2" xfId="20808"/>
    <cellStyle name="Output 9 2 4 2" xfId="20809"/>
    <cellStyle name="Output 9 2 4 2 10" xfId="20810"/>
    <cellStyle name="Output 9 2 4 2 10 2" xfId="20811"/>
    <cellStyle name="Output 9 2 4 2 11" xfId="20812"/>
    <cellStyle name="Output 9 2 4 2 11 2" xfId="20813"/>
    <cellStyle name="Output 9 2 4 2 12" xfId="20814"/>
    <cellStyle name="Output 9 2 4 2 12 2" xfId="20815"/>
    <cellStyle name="Output 9 2 4 2 13" xfId="20816"/>
    <cellStyle name="Output 9 2 4 2 13 2" xfId="20817"/>
    <cellStyle name="Output 9 2 4 2 14" xfId="20818"/>
    <cellStyle name="Output 9 2 4 2 14 2" xfId="20819"/>
    <cellStyle name="Output 9 2 4 2 15" xfId="20820"/>
    <cellStyle name="Output 9 2 4 2 15 2" xfId="20821"/>
    <cellStyle name="Output 9 2 4 2 16" xfId="20822"/>
    <cellStyle name="Output 9 2 4 2 16 2" xfId="20823"/>
    <cellStyle name="Output 9 2 4 2 17" xfId="20824"/>
    <cellStyle name="Output 9 2 4 2 17 2" xfId="20825"/>
    <cellStyle name="Output 9 2 4 2 18" xfId="20826"/>
    <cellStyle name="Output 9 2 4 2 18 2" xfId="20827"/>
    <cellStyle name="Output 9 2 4 2 19" xfId="20828"/>
    <cellStyle name="Output 9 2 4 2 2" xfId="20829"/>
    <cellStyle name="Output 9 2 4 2 2 2" xfId="20830"/>
    <cellStyle name="Output 9 2 4 2 3" xfId="20831"/>
    <cellStyle name="Output 9 2 4 2 3 2" xfId="20832"/>
    <cellStyle name="Output 9 2 4 2 4" xfId="20833"/>
    <cellStyle name="Output 9 2 4 2 4 2" xfId="20834"/>
    <cellStyle name="Output 9 2 4 2 5" xfId="20835"/>
    <cellStyle name="Output 9 2 4 2 5 2" xfId="20836"/>
    <cellStyle name="Output 9 2 4 2 6" xfId="20837"/>
    <cellStyle name="Output 9 2 4 2 6 2" xfId="20838"/>
    <cellStyle name="Output 9 2 4 2 7" xfId="20839"/>
    <cellStyle name="Output 9 2 4 2 7 2" xfId="20840"/>
    <cellStyle name="Output 9 2 4 2 8" xfId="20841"/>
    <cellStyle name="Output 9 2 4 2 8 2" xfId="20842"/>
    <cellStyle name="Output 9 2 4 2 9" xfId="20843"/>
    <cellStyle name="Output 9 2 4 2 9 2" xfId="20844"/>
    <cellStyle name="Output 9 2 4 20" xfId="20845"/>
    <cellStyle name="Output 9 2 4 3" xfId="20846"/>
    <cellStyle name="Output 9 2 4 3 10" xfId="20847"/>
    <cellStyle name="Output 9 2 4 3 10 2" xfId="20848"/>
    <cellStyle name="Output 9 2 4 3 11" xfId="20849"/>
    <cellStyle name="Output 9 2 4 3 11 2" xfId="20850"/>
    <cellStyle name="Output 9 2 4 3 12" xfId="20851"/>
    <cellStyle name="Output 9 2 4 3 12 2" xfId="20852"/>
    <cellStyle name="Output 9 2 4 3 13" xfId="20853"/>
    <cellStyle name="Output 9 2 4 3 13 2" xfId="20854"/>
    <cellStyle name="Output 9 2 4 3 14" xfId="20855"/>
    <cellStyle name="Output 9 2 4 3 14 2" xfId="20856"/>
    <cellStyle name="Output 9 2 4 3 15" xfId="20857"/>
    <cellStyle name="Output 9 2 4 3 15 2" xfId="20858"/>
    <cellStyle name="Output 9 2 4 3 16" xfId="20859"/>
    <cellStyle name="Output 9 2 4 3 16 2" xfId="20860"/>
    <cellStyle name="Output 9 2 4 3 17" xfId="20861"/>
    <cellStyle name="Output 9 2 4 3 17 2" xfId="20862"/>
    <cellStyle name="Output 9 2 4 3 18" xfId="20863"/>
    <cellStyle name="Output 9 2 4 3 2" xfId="20864"/>
    <cellStyle name="Output 9 2 4 3 2 2" xfId="20865"/>
    <cellStyle name="Output 9 2 4 3 3" xfId="20866"/>
    <cellStyle name="Output 9 2 4 3 3 2" xfId="20867"/>
    <cellStyle name="Output 9 2 4 3 4" xfId="20868"/>
    <cellStyle name="Output 9 2 4 3 4 2" xfId="20869"/>
    <cellStyle name="Output 9 2 4 3 5" xfId="20870"/>
    <cellStyle name="Output 9 2 4 3 5 2" xfId="20871"/>
    <cellStyle name="Output 9 2 4 3 6" xfId="20872"/>
    <cellStyle name="Output 9 2 4 3 6 2" xfId="20873"/>
    <cellStyle name="Output 9 2 4 3 7" xfId="20874"/>
    <cellStyle name="Output 9 2 4 3 7 2" xfId="20875"/>
    <cellStyle name="Output 9 2 4 3 8" xfId="20876"/>
    <cellStyle name="Output 9 2 4 3 8 2" xfId="20877"/>
    <cellStyle name="Output 9 2 4 3 9" xfId="20878"/>
    <cellStyle name="Output 9 2 4 3 9 2" xfId="20879"/>
    <cellStyle name="Output 9 2 4 4" xfId="20880"/>
    <cellStyle name="Output 9 2 4 4 10" xfId="20881"/>
    <cellStyle name="Output 9 2 4 4 10 2" xfId="20882"/>
    <cellStyle name="Output 9 2 4 4 11" xfId="20883"/>
    <cellStyle name="Output 9 2 4 4 11 2" xfId="20884"/>
    <cellStyle name="Output 9 2 4 4 12" xfId="20885"/>
    <cellStyle name="Output 9 2 4 4 12 2" xfId="20886"/>
    <cellStyle name="Output 9 2 4 4 13" xfId="20887"/>
    <cellStyle name="Output 9 2 4 4 13 2" xfId="20888"/>
    <cellStyle name="Output 9 2 4 4 14" xfId="20889"/>
    <cellStyle name="Output 9 2 4 4 14 2" xfId="20890"/>
    <cellStyle name="Output 9 2 4 4 15" xfId="20891"/>
    <cellStyle name="Output 9 2 4 4 15 2" xfId="20892"/>
    <cellStyle name="Output 9 2 4 4 16" xfId="20893"/>
    <cellStyle name="Output 9 2 4 4 2" xfId="20894"/>
    <cellStyle name="Output 9 2 4 4 2 2" xfId="20895"/>
    <cellStyle name="Output 9 2 4 4 3" xfId="20896"/>
    <cellStyle name="Output 9 2 4 4 3 2" xfId="20897"/>
    <cellStyle name="Output 9 2 4 4 4" xfId="20898"/>
    <cellStyle name="Output 9 2 4 4 4 2" xfId="20899"/>
    <cellStyle name="Output 9 2 4 4 5" xfId="20900"/>
    <cellStyle name="Output 9 2 4 4 5 2" xfId="20901"/>
    <cellStyle name="Output 9 2 4 4 6" xfId="20902"/>
    <cellStyle name="Output 9 2 4 4 6 2" xfId="20903"/>
    <cellStyle name="Output 9 2 4 4 7" xfId="20904"/>
    <cellStyle name="Output 9 2 4 4 7 2" xfId="20905"/>
    <cellStyle name="Output 9 2 4 4 8" xfId="20906"/>
    <cellStyle name="Output 9 2 4 4 8 2" xfId="20907"/>
    <cellStyle name="Output 9 2 4 4 9" xfId="20908"/>
    <cellStyle name="Output 9 2 4 4 9 2" xfId="20909"/>
    <cellStyle name="Output 9 2 4 5" xfId="20910"/>
    <cellStyle name="Output 9 2 4 5 10" xfId="20911"/>
    <cellStyle name="Output 9 2 4 5 10 2" xfId="20912"/>
    <cellStyle name="Output 9 2 4 5 11" xfId="20913"/>
    <cellStyle name="Output 9 2 4 5 11 2" xfId="20914"/>
    <cellStyle name="Output 9 2 4 5 12" xfId="20915"/>
    <cellStyle name="Output 9 2 4 5 12 2" xfId="20916"/>
    <cellStyle name="Output 9 2 4 5 13" xfId="20917"/>
    <cellStyle name="Output 9 2 4 5 13 2" xfId="20918"/>
    <cellStyle name="Output 9 2 4 5 14" xfId="20919"/>
    <cellStyle name="Output 9 2 4 5 14 2" xfId="20920"/>
    <cellStyle name="Output 9 2 4 5 15" xfId="20921"/>
    <cellStyle name="Output 9 2 4 5 15 2" xfId="20922"/>
    <cellStyle name="Output 9 2 4 5 16" xfId="20923"/>
    <cellStyle name="Output 9 2 4 5 2" xfId="20924"/>
    <cellStyle name="Output 9 2 4 5 2 2" xfId="20925"/>
    <cellStyle name="Output 9 2 4 5 3" xfId="20926"/>
    <cellStyle name="Output 9 2 4 5 3 2" xfId="20927"/>
    <cellStyle name="Output 9 2 4 5 4" xfId="20928"/>
    <cellStyle name="Output 9 2 4 5 4 2" xfId="20929"/>
    <cellStyle name="Output 9 2 4 5 5" xfId="20930"/>
    <cellStyle name="Output 9 2 4 5 5 2" xfId="20931"/>
    <cellStyle name="Output 9 2 4 5 6" xfId="20932"/>
    <cellStyle name="Output 9 2 4 5 6 2" xfId="20933"/>
    <cellStyle name="Output 9 2 4 5 7" xfId="20934"/>
    <cellStyle name="Output 9 2 4 5 7 2" xfId="20935"/>
    <cellStyle name="Output 9 2 4 5 8" xfId="20936"/>
    <cellStyle name="Output 9 2 4 5 8 2" xfId="20937"/>
    <cellStyle name="Output 9 2 4 5 9" xfId="20938"/>
    <cellStyle name="Output 9 2 4 5 9 2" xfId="20939"/>
    <cellStyle name="Output 9 2 4 6" xfId="20940"/>
    <cellStyle name="Output 9 2 4 6 10" xfId="20941"/>
    <cellStyle name="Output 9 2 4 6 10 2" xfId="20942"/>
    <cellStyle name="Output 9 2 4 6 11" xfId="20943"/>
    <cellStyle name="Output 9 2 4 6 11 2" xfId="20944"/>
    <cellStyle name="Output 9 2 4 6 12" xfId="20945"/>
    <cellStyle name="Output 9 2 4 6 12 2" xfId="20946"/>
    <cellStyle name="Output 9 2 4 6 13" xfId="20947"/>
    <cellStyle name="Output 9 2 4 6 13 2" xfId="20948"/>
    <cellStyle name="Output 9 2 4 6 14" xfId="20949"/>
    <cellStyle name="Output 9 2 4 6 14 2" xfId="20950"/>
    <cellStyle name="Output 9 2 4 6 15" xfId="20951"/>
    <cellStyle name="Output 9 2 4 6 2" xfId="20952"/>
    <cellStyle name="Output 9 2 4 6 2 2" xfId="20953"/>
    <cellStyle name="Output 9 2 4 6 3" xfId="20954"/>
    <cellStyle name="Output 9 2 4 6 3 2" xfId="20955"/>
    <cellStyle name="Output 9 2 4 6 4" xfId="20956"/>
    <cellStyle name="Output 9 2 4 6 4 2" xfId="20957"/>
    <cellStyle name="Output 9 2 4 6 5" xfId="20958"/>
    <cellStyle name="Output 9 2 4 6 5 2" xfId="20959"/>
    <cellStyle name="Output 9 2 4 6 6" xfId="20960"/>
    <cellStyle name="Output 9 2 4 6 6 2" xfId="20961"/>
    <cellStyle name="Output 9 2 4 6 7" xfId="20962"/>
    <cellStyle name="Output 9 2 4 6 7 2" xfId="20963"/>
    <cellStyle name="Output 9 2 4 6 8" xfId="20964"/>
    <cellStyle name="Output 9 2 4 6 8 2" xfId="20965"/>
    <cellStyle name="Output 9 2 4 6 9" xfId="20966"/>
    <cellStyle name="Output 9 2 4 6 9 2" xfId="20967"/>
    <cellStyle name="Output 9 2 4 7" xfId="20968"/>
    <cellStyle name="Output 9 2 4 7 2" xfId="20969"/>
    <cellStyle name="Output 9 2 4 8" xfId="20970"/>
    <cellStyle name="Output 9 2 4 8 2" xfId="20971"/>
    <cellStyle name="Output 9 2 4 9" xfId="20972"/>
    <cellStyle name="Output 9 2 4 9 2" xfId="20973"/>
    <cellStyle name="Output 9 2 5" xfId="20974"/>
    <cellStyle name="Output 9 2 5 10" xfId="20975"/>
    <cellStyle name="Output 9 2 5 10 2" xfId="20976"/>
    <cellStyle name="Output 9 2 5 11" xfId="20977"/>
    <cellStyle name="Output 9 2 5 11 2" xfId="20978"/>
    <cellStyle name="Output 9 2 5 12" xfId="20979"/>
    <cellStyle name="Output 9 2 5 12 2" xfId="20980"/>
    <cellStyle name="Output 9 2 5 13" xfId="20981"/>
    <cellStyle name="Output 9 2 5 13 2" xfId="20982"/>
    <cellStyle name="Output 9 2 5 14" xfId="20983"/>
    <cellStyle name="Output 9 2 5 14 2" xfId="20984"/>
    <cellStyle name="Output 9 2 5 15" xfId="20985"/>
    <cellStyle name="Output 9 2 5 15 2" xfId="20986"/>
    <cellStyle name="Output 9 2 5 16" xfId="20987"/>
    <cellStyle name="Output 9 2 5 16 2" xfId="20988"/>
    <cellStyle name="Output 9 2 5 17" xfId="20989"/>
    <cellStyle name="Output 9 2 5 17 2" xfId="20990"/>
    <cellStyle name="Output 9 2 5 18" xfId="20991"/>
    <cellStyle name="Output 9 2 5 18 2" xfId="20992"/>
    <cellStyle name="Output 9 2 5 19" xfId="20993"/>
    <cellStyle name="Output 9 2 5 2" xfId="20994"/>
    <cellStyle name="Output 9 2 5 2 10" xfId="20995"/>
    <cellStyle name="Output 9 2 5 2 10 2" xfId="20996"/>
    <cellStyle name="Output 9 2 5 2 11" xfId="20997"/>
    <cellStyle name="Output 9 2 5 2 11 2" xfId="20998"/>
    <cellStyle name="Output 9 2 5 2 12" xfId="20999"/>
    <cellStyle name="Output 9 2 5 2 12 2" xfId="21000"/>
    <cellStyle name="Output 9 2 5 2 13" xfId="21001"/>
    <cellStyle name="Output 9 2 5 2 13 2" xfId="21002"/>
    <cellStyle name="Output 9 2 5 2 14" xfId="21003"/>
    <cellStyle name="Output 9 2 5 2 14 2" xfId="21004"/>
    <cellStyle name="Output 9 2 5 2 15" xfId="21005"/>
    <cellStyle name="Output 9 2 5 2 15 2" xfId="21006"/>
    <cellStyle name="Output 9 2 5 2 16" xfId="21007"/>
    <cellStyle name="Output 9 2 5 2 16 2" xfId="21008"/>
    <cellStyle name="Output 9 2 5 2 17" xfId="21009"/>
    <cellStyle name="Output 9 2 5 2 17 2" xfId="21010"/>
    <cellStyle name="Output 9 2 5 2 18" xfId="21011"/>
    <cellStyle name="Output 9 2 5 2 2" xfId="21012"/>
    <cellStyle name="Output 9 2 5 2 2 2" xfId="21013"/>
    <cellStyle name="Output 9 2 5 2 3" xfId="21014"/>
    <cellStyle name="Output 9 2 5 2 3 2" xfId="21015"/>
    <cellStyle name="Output 9 2 5 2 4" xfId="21016"/>
    <cellStyle name="Output 9 2 5 2 4 2" xfId="21017"/>
    <cellStyle name="Output 9 2 5 2 5" xfId="21018"/>
    <cellStyle name="Output 9 2 5 2 5 2" xfId="21019"/>
    <cellStyle name="Output 9 2 5 2 6" xfId="21020"/>
    <cellStyle name="Output 9 2 5 2 6 2" xfId="21021"/>
    <cellStyle name="Output 9 2 5 2 7" xfId="21022"/>
    <cellStyle name="Output 9 2 5 2 7 2" xfId="21023"/>
    <cellStyle name="Output 9 2 5 2 8" xfId="21024"/>
    <cellStyle name="Output 9 2 5 2 8 2" xfId="21025"/>
    <cellStyle name="Output 9 2 5 2 9" xfId="21026"/>
    <cellStyle name="Output 9 2 5 2 9 2" xfId="21027"/>
    <cellStyle name="Output 9 2 5 3" xfId="21028"/>
    <cellStyle name="Output 9 2 5 3 10" xfId="21029"/>
    <cellStyle name="Output 9 2 5 3 10 2" xfId="21030"/>
    <cellStyle name="Output 9 2 5 3 11" xfId="21031"/>
    <cellStyle name="Output 9 2 5 3 11 2" xfId="21032"/>
    <cellStyle name="Output 9 2 5 3 12" xfId="21033"/>
    <cellStyle name="Output 9 2 5 3 12 2" xfId="21034"/>
    <cellStyle name="Output 9 2 5 3 13" xfId="21035"/>
    <cellStyle name="Output 9 2 5 3 13 2" xfId="21036"/>
    <cellStyle name="Output 9 2 5 3 14" xfId="21037"/>
    <cellStyle name="Output 9 2 5 3 14 2" xfId="21038"/>
    <cellStyle name="Output 9 2 5 3 15" xfId="21039"/>
    <cellStyle name="Output 9 2 5 3 15 2" xfId="21040"/>
    <cellStyle name="Output 9 2 5 3 16" xfId="21041"/>
    <cellStyle name="Output 9 2 5 3 2" xfId="21042"/>
    <cellStyle name="Output 9 2 5 3 2 2" xfId="21043"/>
    <cellStyle name="Output 9 2 5 3 3" xfId="21044"/>
    <cellStyle name="Output 9 2 5 3 3 2" xfId="21045"/>
    <cellStyle name="Output 9 2 5 3 4" xfId="21046"/>
    <cellStyle name="Output 9 2 5 3 4 2" xfId="21047"/>
    <cellStyle name="Output 9 2 5 3 5" xfId="21048"/>
    <cellStyle name="Output 9 2 5 3 5 2" xfId="21049"/>
    <cellStyle name="Output 9 2 5 3 6" xfId="21050"/>
    <cellStyle name="Output 9 2 5 3 6 2" xfId="21051"/>
    <cellStyle name="Output 9 2 5 3 7" xfId="21052"/>
    <cellStyle name="Output 9 2 5 3 7 2" xfId="21053"/>
    <cellStyle name="Output 9 2 5 3 8" xfId="21054"/>
    <cellStyle name="Output 9 2 5 3 8 2" xfId="21055"/>
    <cellStyle name="Output 9 2 5 3 9" xfId="21056"/>
    <cellStyle name="Output 9 2 5 3 9 2" xfId="21057"/>
    <cellStyle name="Output 9 2 5 4" xfId="21058"/>
    <cellStyle name="Output 9 2 5 4 10" xfId="21059"/>
    <cellStyle name="Output 9 2 5 4 10 2" xfId="21060"/>
    <cellStyle name="Output 9 2 5 4 11" xfId="21061"/>
    <cellStyle name="Output 9 2 5 4 11 2" xfId="21062"/>
    <cellStyle name="Output 9 2 5 4 12" xfId="21063"/>
    <cellStyle name="Output 9 2 5 4 12 2" xfId="21064"/>
    <cellStyle name="Output 9 2 5 4 13" xfId="21065"/>
    <cellStyle name="Output 9 2 5 4 13 2" xfId="21066"/>
    <cellStyle name="Output 9 2 5 4 14" xfId="21067"/>
    <cellStyle name="Output 9 2 5 4 14 2" xfId="21068"/>
    <cellStyle name="Output 9 2 5 4 15" xfId="21069"/>
    <cellStyle name="Output 9 2 5 4 15 2" xfId="21070"/>
    <cellStyle name="Output 9 2 5 4 16" xfId="21071"/>
    <cellStyle name="Output 9 2 5 4 2" xfId="21072"/>
    <cellStyle name="Output 9 2 5 4 2 2" xfId="21073"/>
    <cellStyle name="Output 9 2 5 4 3" xfId="21074"/>
    <cellStyle name="Output 9 2 5 4 3 2" xfId="21075"/>
    <cellStyle name="Output 9 2 5 4 4" xfId="21076"/>
    <cellStyle name="Output 9 2 5 4 4 2" xfId="21077"/>
    <cellStyle name="Output 9 2 5 4 5" xfId="21078"/>
    <cellStyle name="Output 9 2 5 4 5 2" xfId="21079"/>
    <cellStyle name="Output 9 2 5 4 6" xfId="21080"/>
    <cellStyle name="Output 9 2 5 4 6 2" xfId="21081"/>
    <cellStyle name="Output 9 2 5 4 7" xfId="21082"/>
    <cellStyle name="Output 9 2 5 4 7 2" xfId="21083"/>
    <cellStyle name="Output 9 2 5 4 8" xfId="21084"/>
    <cellStyle name="Output 9 2 5 4 8 2" xfId="21085"/>
    <cellStyle name="Output 9 2 5 4 9" xfId="21086"/>
    <cellStyle name="Output 9 2 5 4 9 2" xfId="21087"/>
    <cellStyle name="Output 9 2 5 5" xfId="21088"/>
    <cellStyle name="Output 9 2 5 5 10" xfId="21089"/>
    <cellStyle name="Output 9 2 5 5 10 2" xfId="21090"/>
    <cellStyle name="Output 9 2 5 5 11" xfId="21091"/>
    <cellStyle name="Output 9 2 5 5 11 2" xfId="21092"/>
    <cellStyle name="Output 9 2 5 5 12" xfId="21093"/>
    <cellStyle name="Output 9 2 5 5 12 2" xfId="21094"/>
    <cellStyle name="Output 9 2 5 5 13" xfId="21095"/>
    <cellStyle name="Output 9 2 5 5 13 2" xfId="21096"/>
    <cellStyle name="Output 9 2 5 5 14" xfId="21097"/>
    <cellStyle name="Output 9 2 5 5 14 2" xfId="21098"/>
    <cellStyle name="Output 9 2 5 5 15" xfId="21099"/>
    <cellStyle name="Output 9 2 5 5 2" xfId="21100"/>
    <cellStyle name="Output 9 2 5 5 2 2" xfId="21101"/>
    <cellStyle name="Output 9 2 5 5 3" xfId="21102"/>
    <cellStyle name="Output 9 2 5 5 3 2" xfId="21103"/>
    <cellStyle name="Output 9 2 5 5 4" xfId="21104"/>
    <cellStyle name="Output 9 2 5 5 4 2" xfId="21105"/>
    <cellStyle name="Output 9 2 5 5 5" xfId="21106"/>
    <cellStyle name="Output 9 2 5 5 5 2" xfId="21107"/>
    <cellStyle name="Output 9 2 5 5 6" xfId="21108"/>
    <cellStyle name="Output 9 2 5 5 6 2" xfId="21109"/>
    <cellStyle name="Output 9 2 5 5 7" xfId="21110"/>
    <cellStyle name="Output 9 2 5 5 7 2" xfId="21111"/>
    <cellStyle name="Output 9 2 5 5 8" xfId="21112"/>
    <cellStyle name="Output 9 2 5 5 8 2" xfId="21113"/>
    <cellStyle name="Output 9 2 5 5 9" xfId="21114"/>
    <cellStyle name="Output 9 2 5 5 9 2" xfId="21115"/>
    <cellStyle name="Output 9 2 5 6" xfId="21116"/>
    <cellStyle name="Output 9 2 5 6 2" xfId="21117"/>
    <cellStyle name="Output 9 2 5 7" xfId="21118"/>
    <cellStyle name="Output 9 2 5 7 2" xfId="21119"/>
    <cellStyle name="Output 9 2 5 8" xfId="21120"/>
    <cellStyle name="Output 9 2 5 8 2" xfId="21121"/>
    <cellStyle name="Output 9 2 5 9" xfId="21122"/>
    <cellStyle name="Output 9 2 5 9 2" xfId="21123"/>
    <cellStyle name="Output 9 2 6" xfId="21124"/>
    <cellStyle name="Output 9 2 6 10" xfId="21125"/>
    <cellStyle name="Output 9 2 6 10 2" xfId="21126"/>
    <cellStyle name="Output 9 2 6 11" xfId="21127"/>
    <cellStyle name="Output 9 2 6 11 2" xfId="21128"/>
    <cellStyle name="Output 9 2 6 12" xfId="21129"/>
    <cellStyle name="Output 9 2 6 12 2" xfId="21130"/>
    <cellStyle name="Output 9 2 6 13" xfId="21131"/>
    <cellStyle name="Output 9 2 6 13 2" xfId="21132"/>
    <cellStyle name="Output 9 2 6 14" xfId="21133"/>
    <cellStyle name="Output 9 2 6 14 2" xfId="21134"/>
    <cellStyle name="Output 9 2 6 15" xfId="21135"/>
    <cellStyle name="Output 9 2 6 15 2" xfId="21136"/>
    <cellStyle name="Output 9 2 6 16" xfId="21137"/>
    <cellStyle name="Output 9 2 6 16 2" xfId="21138"/>
    <cellStyle name="Output 9 2 6 17" xfId="21139"/>
    <cellStyle name="Output 9 2 6 17 2" xfId="21140"/>
    <cellStyle name="Output 9 2 6 18" xfId="21141"/>
    <cellStyle name="Output 9 2 6 18 2" xfId="21142"/>
    <cellStyle name="Output 9 2 6 19" xfId="21143"/>
    <cellStyle name="Output 9 2 6 2" xfId="21144"/>
    <cellStyle name="Output 9 2 6 2 10" xfId="21145"/>
    <cellStyle name="Output 9 2 6 2 10 2" xfId="21146"/>
    <cellStyle name="Output 9 2 6 2 11" xfId="21147"/>
    <cellStyle name="Output 9 2 6 2 11 2" xfId="21148"/>
    <cellStyle name="Output 9 2 6 2 12" xfId="21149"/>
    <cellStyle name="Output 9 2 6 2 12 2" xfId="21150"/>
    <cellStyle name="Output 9 2 6 2 13" xfId="21151"/>
    <cellStyle name="Output 9 2 6 2 13 2" xfId="21152"/>
    <cellStyle name="Output 9 2 6 2 14" xfId="21153"/>
    <cellStyle name="Output 9 2 6 2 14 2" xfId="21154"/>
    <cellStyle name="Output 9 2 6 2 15" xfId="21155"/>
    <cellStyle name="Output 9 2 6 2 15 2" xfId="21156"/>
    <cellStyle name="Output 9 2 6 2 16" xfId="21157"/>
    <cellStyle name="Output 9 2 6 2 16 2" xfId="21158"/>
    <cellStyle name="Output 9 2 6 2 17" xfId="21159"/>
    <cellStyle name="Output 9 2 6 2 17 2" xfId="21160"/>
    <cellStyle name="Output 9 2 6 2 18" xfId="21161"/>
    <cellStyle name="Output 9 2 6 2 2" xfId="21162"/>
    <cellStyle name="Output 9 2 6 2 2 2" xfId="21163"/>
    <cellStyle name="Output 9 2 6 2 3" xfId="21164"/>
    <cellStyle name="Output 9 2 6 2 3 2" xfId="21165"/>
    <cellStyle name="Output 9 2 6 2 4" xfId="21166"/>
    <cellStyle name="Output 9 2 6 2 4 2" xfId="21167"/>
    <cellStyle name="Output 9 2 6 2 5" xfId="21168"/>
    <cellStyle name="Output 9 2 6 2 5 2" xfId="21169"/>
    <cellStyle name="Output 9 2 6 2 6" xfId="21170"/>
    <cellStyle name="Output 9 2 6 2 6 2" xfId="21171"/>
    <cellStyle name="Output 9 2 6 2 7" xfId="21172"/>
    <cellStyle name="Output 9 2 6 2 7 2" xfId="21173"/>
    <cellStyle name="Output 9 2 6 2 8" xfId="21174"/>
    <cellStyle name="Output 9 2 6 2 8 2" xfId="21175"/>
    <cellStyle name="Output 9 2 6 2 9" xfId="21176"/>
    <cellStyle name="Output 9 2 6 2 9 2" xfId="21177"/>
    <cellStyle name="Output 9 2 6 3" xfId="21178"/>
    <cellStyle name="Output 9 2 6 3 10" xfId="21179"/>
    <cellStyle name="Output 9 2 6 3 10 2" xfId="21180"/>
    <cellStyle name="Output 9 2 6 3 11" xfId="21181"/>
    <cellStyle name="Output 9 2 6 3 11 2" xfId="21182"/>
    <cellStyle name="Output 9 2 6 3 12" xfId="21183"/>
    <cellStyle name="Output 9 2 6 3 12 2" xfId="21184"/>
    <cellStyle name="Output 9 2 6 3 13" xfId="21185"/>
    <cellStyle name="Output 9 2 6 3 13 2" xfId="21186"/>
    <cellStyle name="Output 9 2 6 3 14" xfId="21187"/>
    <cellStyle name="Output 9 2 6 3 14 2" xfId="21188"/>
    <cellStyle name="Output 9 2 6 3 15" xfId="21189"/>
    <cellStyle name="Output 9 2 6 3 15 2" xfId="21190"/>
    <cellStyle name="Output 9 2 6 3 16" xfId="21191"/>
    <cellStyle name="Output 9 2 6 3 2" xfId="21192"/>
    <cellStyle name="Output 9 2 6 3 2 2" xfId="21193"/>
    <cellStyle name="Output 9 2 6 3 3" xfId="21194"/>
    <cellStyle name="Output 9 2 6 3 3 2" xfId="21195"/>
    <cellStyle name="Output 9 2 6 3 4" xfId="21196"/>
    <cellStyle name="Output 9 2 6 3 4 2" xfId="21197"/>
    <cellStyle name="Output 9 2 6 3 5" xfId="21198"/>
    <cellStyle name="Output 9 2 6 3 5 2" xfId="21199"/>
    <cellStyle name="Output 9 2 6 3 6" xfId="21200"/>
    <cellStyle name="Output 9 2 6 3 6 2" xfId="21201"/>
    <cellStyle name="Output 9 2 6 3 7" xfId="21202"/>
    <cellStyle name="Output 9 2 6 3 7 2" xfId="21203"/>
    <cellStyle name="Output 9 2 6 3 8" xfId="21204"/>
    <cellStyle name="Output 9 2 6 3 8 2" xfId="21205"/>
    <cellStyle name="Output 9 2 6 3 9" xfId="21206"/>
    <cellStyle name="Output 9 2 6 3 9 2" xfId="21207"/>
    <cellStyle name="Output 9 2 6 4" xfId="21208"/>
    <cellStyle name="Output 9 2 6 4 10" xfId="21209"/>
    <cellStyle name="Output 9 2 6 4 10 2" xfId="21210"/>
    <cellStyle name="Output 9 2 6 4 11" xfId="21211"/>
    <cellStyle name="Output 9 2 6 4 11 2" xfId="21212"/>
    <cellStyle name="Output 9 2 6 4 12" xfId="21213"/>
    <cellStyle name="Output 9 2 6 4 12 2" xfId="21214"/>
    <cellStyle name="Output 9 2 6 4 13" xfId="21215"/>
    <cellStyle name="Output 9 2 6 4 13 2" xfId="21216"/>
    <cellStyle name="Output 9 2 6 4 14" xfId="21217"/>
    <cellStyle name="Output 9 2 6 4 14 2" xfId="21218"/>
    <cellStyle name="Output 9 2 6 4 15" xfId="21219"/>
    <cellStyle name="Output 9 2 6 4 15 2" xfId="21220"/>
    <cellStyle name="Output 9 2 6 4 16" xfId="21221"/>
    <cellStyle name="Output 9 2 6 4 2" xfId="21222"/>
    <cellStyle name="Output 9 2 6 4 2 2" xfId="21223"/>
    <cellStyle name="Output 9 2 6 4 3" xfId="21224"/>
    <cellStyle name="Output 9 2 6 4 3 2" xfId="21225"/>
    <cellStyle name="Output 9 2 6 4 4" xfId="21226"/>
    <cellStyle name="Output 9 2 6 4 4 2" xfId="21227"/>
    <cellStyle name="Output 9 2 6 4 5" xfId="21228"/>
    <cellStyle name="Output 9 2 6 4 5 2" xfId="21229"/>
    <cellStyle name="Output 9 2 6 4 6" xfId="21230"/>
    <cellStyle name="Output 9 2 6 4 6 2" xfId="21231"/>
    <cellStyle name="Output 9 2 6 4 7" xfId="21232"/>
    <cellStyle name="Output 9 2 6 4 7 2" xfId="21233"/>
    <cellStyle name="Output 9 2 6 4 8" xfId="21234"/>
    <cellStyle name="Output 9 2 6 4 8 2" xfId="21235"/>
    <cellStyle name="Output 9 2 6 4 9" xfId="21236"/>
    <cellStyle name="Output 9 2 6 4 9 2" xfId="21237"/>
    <cellStyle name="Output 9 2 6 5" xfId="21238"/>
    <cellStyle name="Output 9 2 6 5 10" xfId="21239"/>
    <cellStyle name="Output 9 2 6 5 10 2" xfId="21240"/>
    <cellStyle name="Output 9 2 6 5 11" xfId="21241"/>
    <cellStyle name="Output 9 2 6 5 11 2" xfId="21242"/>
    <cellStyle name="Output 9 2 6 5 12" xfId="21243"/>
    <cellStyle name="Output 9 2 6 5 12 2" xfId="21244"/>
    <cellStyle name="Output 9 2 6 5 13" xfId="21245"/>
    <cellStyle name="Output 9 2 6 5 13 2" xfId="21246"/>
    <cellStyle name="Output 9 2 6 5 14" xfId="21247"/>
    <cellStyle name="Output 9 2 6 5 14 2" xfId="21248"/>
    <cellStyle name="Output 9 2 6 5 15" xfId="21249"/>
    <cellStyle name="Output 9 2 6 5 2" xfId="21250"/>
    <cellStyle name="Output 9 2 6 5 2 2" xfId="21251"/>
    <cellStyle name="Output 9 2 6 5 3" xfId="21252"/>
    <cellStyle name="Output 9 2 6 5 3 2" xfId="21253"/>
    <cellStyle name="Output 9 2 6 5 4" xfId="21254"/>
    <cellStyle name="Output 9 2 6 5 4 2" xfId="21255"/>
    <cellStyle name="Output 9 2 6 5 5" xfId="21256"/>
    <cellStyle name="Output 9 2 6 5 5 2" xfId="21257"/>
    <cellStyle name="Output 9 2 6 5 6" xfId="21258"/>
    <cellStyle name="Output 9 2 6 5 6 2" xfId="21259"/>
    <cellStyle name="Output 9 2 6 5 7" xfId="21260"/>
    <cellStyle name="Output 9 2 6 5 7 2" xfId="21261"/>
    <cellStyle name="Output 9 2 6 5 8" xfId="21262"/>
    <cellStyle name="Output 9 2 6 5 8 2" xfId="21263"/>
    <cellStyle name="Output 9 2 6 5 9" xfId="21264"/>
    <cellStyle name="Output 9 2 6 5 9 2" xfId="21265"/>
    <cellStyle name="Output 9 2 6 6" xfId="21266"/>
    <cellStyle name="Output 9 2 6 6 2" xfId="21267"/>
    <cellStyle name="Output 9 2 6 7" xfId="21268"/>
    <cellStyle name="Output 9 2 6 7 2" xfId="21269"/>
    <cellStyle name="Output 9 2 6 8" xfId="21270"/>
    <cellStyle name="Output 9 2 6 8 2" xfId="21271"/>
    <cellStyle name="Output 9 2 6 9" xfId="21272"/>
    <cellStyle name="Output 9 2 6 9 2" xfId="21273"/>
    <cellStyle name="Output 9 2 7" xfId="21274"/>
    <cellStyle name="Output 9 2 7 10" xfId="21275"/>
    <cellStyle name="Output 9 2 7 10 2" xfId="21276"/>
    <cellStyle name="Output 9 2 7 11" xfId="21277"/>
    <cellStyle name="Output 9 2 7 11 2" xfId="21278"/>
    <cellStyle name="Output 9 2 7 12" xfId="21279"/>
    <cellStyle name="Output 9 2 7 12 2" xfId="21280"/>
    <cellStyle name="Output 9 2 7 13" xfId="21281"/>
    <cellStyle name="Output 9 2 7 13 2" xfId="21282"/>
    <cellStyle name="Output 9 2 7 14" xfId="21283"/>
    <cellStyle name="Output 9 2 7 14 2" xfId="21284"/>
    <cellStyle name="Output 9 2 7 15" xfId="21285"/>
    <cellStyle name="Output 9 2 7 15 2" xfId="21286"/>
    <cellStyle name="Output 9 2 7 16" xfId="21287"/>
    <cellStyle name="Output 9 2 7 16 2" xfId="21288"/>
    <cellStyle name="Output 9 2 7 17" xfId="21289"/>
    <cellStyle name="Output 9 2 7 17 2" xfId="21290"/>
    <cellStyle name="Output 9 2 7 18" xfId="21291"/>
    <cellStyle name="Output 9 2 7 2" xfId="21292"/>
    <cellStyle name="Output 9 2 7 2 10" xfId="21293"/>
    <cellStyle name="Output 9 2 7 2 10 2" xfId="21294"/>
    <cellStyle name="Output 9 2 7 2 11" xfId="21295"/>
    <cellStyle name="Output 9 2 7 2 11 2" xfId="21296"/>
    <cellStyle name="Output 9 2 7 2 12" xfId="21297"/>
    <cellStyle name="Output 9 2 7 2 12 2" xfId="21298"/>
    <cellStyle name="Output 9 2 7 2 13" xfId="21299"/>
    <cellStyle name="Output 9 2 7 2 13 2" xfId="21300"/>
    <cellStyle name="Output 9 2 7 2 14" xfId="21301"/>
    <cellStyle name="Output 9 2 7 2 14 2" xfId="21302"/>
    <cellStyle name="Output 9 2 7 2 15" xfId="21303"/>
    <cellStyle name="Output 9 2 7 2 15 2" xfId="21304"/>
    <cellStyle name="Output 9 2 7 2 16" xfId="21305"/>
    <cellStyle name="Output 9 2 7 2 16 2" xfId="21306"/>
    <cellStyle name="Output 9 2 7 2 17" xfId="21307"/>
    <cellStyle name="Output 9 2 7 2 17 2" xfId="21308"/>
    <cellStyle name="Output 9 2 7 2 18" xfId="21309"/>
    <cellStyle name="Output 9 2 7 2 2" xfId="21310"/>
    <cellStyle name="Output 9 2 7 2 2 2" xfId="21311"/>
    <cellStyle name="Output 9 2 7 2 3" xfId="21312"/>
    <cellStyle name="Output 9 2 7 2 3 2" xfId="21313"/>
    <cellStyle name="Output 9 2 7 2 4" xfId="21314"/>
    <cellStyle name="Output 9 2 7 2 4 2" xfId="21315"/>
    <cellStyle name="Output 9 2 7 2 5" xfId="21316"/>
    <cellStyle name="Output 9 2 7 2 5 2" xfId="21317"/>
    <cellStyle name="Output 9 2 7 2 6" xfId="21318"/>
    <cellStyle name="Output 9 2 7 2 6 2" xfId="21319"/>
    <cellStyle name="Output 9 2 7 2 7" xfId="21320"/>
    <cellStyle name="Output 9 2 7 2 7 2" xfId="21321"/>
    <cellStyle name="Output 9 2 7 2 8" xfId="21322"/>
    <cellStyle name="Output 9 2 7 2 8 2" xfId="21323"/>
    <cellStyle name="Output 9 2 7 2 9" xfId="21324"/>
    <cellStyle name="Output 9 2 7 2 9 2" xfId="21325"/>
    <cellStyle name="Output 9 2 7 3" xfId="21326"/>
    <cellStyle name="Output 9 2 7 3 10" xfId="21327"/>
    <cellStyle name="Output 9 2 7 3 10 2" xfId="21328"/>
    <cellStyle name="Output 9 2 7 3 11" xfId="21329"/>
    <cellStyle name="Output 9 2 7 3 11 2" xfId="21330"/>
    <cellStyle name="Output 9 2 7 3 12" xfId="21331"/>
    <cellStyle name="Output 9 2 7 3 12 2" xfId="21332"/>
    <cellStyle name="Output 9 2 7 3 13" xfId="21333"/>
    <cellStyle name="Output 9 2 7 3 13 2" xfId="21334"/>
    <cellStyle name="Output 9 2 7 3 14" xfId="21335"/>
    <cellStyle name="Output 9 2 7 3 14 2" xfId="21336"/>
    <cellStyle name="Output 9 2 7 3 15" xfId="21337"/>
    <cellStyle name="Output 9 2 7 3 15 2" xfId="21338"/>
    <cellStyle name="Output 9 2 7 3 16" xfId="21339"/>
    <cellStyle name="Output 9 2 7 3 2" xfId="21340"/>
    <cellStyle name="Output 9 2 7 3 2 2" xfId="21341"/>
    <cellStyle name="Output 9 2 7 3 3" xfId="21342"/>
    <cellStyle name="Output 9 2 7 3 3 2" xfId="21343"/>
    <cellStyle name="Output 9 2 7 3 4" xfId="21344"/>
    <cellStyle name="Output 9 2 7 3 4 2" xfId="21345"/>
    <cellStyle name="Output 9 2 7 3 5" xfId="21346"/>
    <cellStyle name="Output 9 2 7 3 5 2" xfId="21347"/>
    <cellStyle name="Output 9 2 7 3 6" xfId="21348"/>
    <cellStyle name="Output 9 2 7 3 6 2" xfId="21349"/>
    <cellStyle name="Output 9 2 7 3 7" xfId="21350"/>
    <cellStyle name="Output 9 2 7 3 7 2" xfId="21351"/>
    <cellStyle name="Output 9 2 7 3 8" xfId="21352"/>
    <cellStyle name="Output 9 2 7 3 8 2" xfId="21353"/>
    <cellStyle name="Output 9 2 7 3 9" xfId="21354"/>
    <cellStyle name="Output 9 2 7 3 9 2" xfId="21355"/>
    <cellStyle name="Output 9 2 7 4" xfId="21356"/>
    <cellStyle name="Output 9 2 7 4 10" xfId="21357"/>
    <cellStyle name="Output 9 2 7 4 10 2" xfId="21358"/>
    <cellStyle name="Output 9 2 7 4 11" xfId="21359"/>
    <cellStyle name="Output 9 2 7 4 11 2" xfId="21360"/>
    <cellStyle name="Output 9 2 7 4 12" xfId="21361"/>
    <cellStyle name="Output 9 2 7 4 12 2" xfId="21362"/>
    <cellStyle name="Output 9 2 7 4 13" xfId="21363"/>
    <cellStyle name="Output 9 2 7 4 13 2" xfId="21364"/>
    <cellStyle name="Output 9 2 7 4 14" xfId="21365"/>
    <cellStyle name="Output 9 2 7 4 14 2" xfId="21366"/>
    <cellStyle name="Output 9 2 7 4 15" xfId="21367"/>
    <cellStyle name="Output 9 2 7 4 15 2" xfId="21368"/>
    <cellStyle name="Output 9 2 7 4 16" xfId="21369"/>
    <cellStyle name="Output 9 2 7 4 2" xfId="21370"/>
    <cellStyle name="Output 9 2 7 4 2 2" xfId="21371"/>
    <cellStyle name="Output 9 2 7 4 3" xfId="21372"/>
    <cellStyle name="Output 9 2 7 4 3 2" xfId="21373"/>
    <cellStyle name="Output 9 2 7 4 4" xfId="21374"/>
    <cellStyle name="Output 9 2 7 4 4 2" xfId="21375"/>
    <cellStyle name="Output 9 2 7 4 5" xfId="21376"/>
    <cellStyle name="Output 9 2 7 4 5 2" xfId="21377"/>
    <cellStyle name="Output 9 2 7 4 6" xfId="21378"/>
    <cellStyle name="Output 9 2 7 4 6 2" xfId="21379"/>
    <cellStyle name="Output 9 2 7 4 7" xfId="21380"/>
    <cellStyle name="Output 9 2 7 4 7 2" xfId="21381"/>
    <cellStyle name="Output 9 2 7 4 8" xfId="21382"/>
    <cellStyle name="Output 9 2 7 4 8 2" xfId="21383"/>
    <cellStyle name="Output 9 2 7 4 9" xfId="21384"/>
    <cellStyle name="Output 9 2 7 4 9 2" xfId="21385"/>
    <cellStyle name="Output 9 2 7 5" xfId="21386"/>
    <cellStyle name="Output 9 2 7 5 10" xfId="21387"/>
    <cellStyle name="Output 9 2 7 5 10 2" xfId="21388"/>
    <cellStyle name="Output 9 2 7 5 11" xfId="21389"/>
    <cellStyle name="Output 9 2 7 5 11 2" xfId="21390"/>
    <cellStyle name="Output 9 2 7 5 12" xfId="21391"/>
    <cellStyle name="Output 9 2 7 5 12 2" xfId="21392"/>
    <cellStyle name="Output 9 2 7 5 13" xfId="21393"/>
    <cellStyle name="Output 9 2 7 5 13 2" xfId="21394"/>
    <cellStyle name="Output 9 2 7 5 14" xfId="21395"/>
    <cellStyle name="Output 9 2 7 5 2" xfId="21396"/>
    <cellStyle name="Output 9 2 7 5 2 2" xfId="21397"/>
    <cellStyle name="Output 9 2 7 5 3" xfId="21398"/>
    <cellStyle name="Output 9 2 7 5 3 2" xfId="21399"/>
    <cellStyle name="Output 9 2 7 5 4" xfId="21400"/>
    <cellStyle name="Output 9 2 7 5 4 2" xfId="21401"/>
    <cellStyle name="Output 9 2 7 5 5" xfId="21402"/>
    <cellStyle name="Output 9 2 7 5 5 2" xfId="21403"/>
    <cellStyle name="Output 9 2 7 5 6" xfId="21404"/>
    <cellStyle name="Output 9 2 7 5 6 2" xfId="21405"/>
    <cellStyle name="Output 9 2 7 5 7" xfId="21406"/>
    <cellStyle name="Output 9 2 7 5 7 2" xfId="21407"/>
    <cellStyle name="Output 9 2 7 5 8" xfId="21408"/>
    <cellStyle name="Output 9 2 7 5 8 2" xfId="21409"/>
    <cellStyle name="Output 9 2 7 5 9" xfId="21410"/>
    <cellStyle name="Output 9 2 7 5 9 2" xfId="21411"/>
    <cellStyle name="Output 9 2 7 6" xfId="21412"/>
    <cellStyle name="Output 9 2 7 6 2" xfId="21413"/>
    <cellStyle name="Output 9 2 7 7" xfId="21414"/>
    <cellStyle name="Output 9 2 7 7 2" xfId="21415"/>
    <cellStyle name="Output 9 2 7 8" xfId="21416"/>
    <cellStyle name="Output 9 2 7 8 2" xfId="21417"/>
    <cellStyle name="Output 9 2 7 9" xfId="21418"/>
    <cellStyle name="Output 9 2 7 9 2" xfId="21419"/>
    <cellStyle name="Output 9 2 8" xfId="21420"/>
    <cellStyle name="Output 9 2 8 10" xfId="21421"/>
    <cellStyle name="Output 9 2 8 10 2" xfId="21422"/>
    <cellStyle name="Output 9 2 8 11" xfId="21423"/>
    <cellStyle name="Output 9 2 8 11 2" xfId="21424"/>
    <cellStyle name="Output 9 2 8 12" xfId="21425"/>
    <cellStyle name="Output 9 2 8 12 2" xfId="21426"/>
    <cellStyle name="Output 9 2 8 13" xfId="21427"/>
    <cellStyle name="Output 9 2 8 13 2" xfId="21428"/>
    <cellStyle name="Output 9 2 8 14" xfId="21429"/>
    <cellStyle name="Output 9 2 8 14 2" xfId="21430"/>
    <cellStyle name="Output 9 2 8 15" xfId="21431"/>
    <cellStyle name="Output 9 2 8 15 2" xfId="21432"/>
    <cellStyle name="Output 9 2 8 16" xfId="21433"/>
    <cellStyle name="Output 9 2 8 16 2" xfId="21434"/>
    <cellStyle name="Output 9 2 8 17" xfId="21435"/>
    <cellStyle name="Output 9 2 8 17 2" xfId="21436"/>
    <cellStyle name="Output 9 2 8 18" xfId="21437"/>
    <cellStyle name="Output 9 2 8 2" xfId="21438"/>
    <cellStyle name="Output 9 2 8 2 10" xfId="21439"/>
    <cellStyle name="Output 9 2 8 2 10 2" xfId="21440"/>
    <cellStyle name="Output 9 2 8 2 11" xfId="21441"/>
    <cellStyle name="Output 9 2 8 2 11 2" xfId="21442"/>
    <cellStyle name="Output 9 2 8 2 12" xfId="21443"/>
    <cellStyle name="Output 9 2 8 2 12 2" xfId="21444"/>
    <cellStyle name="Output 9 2 8 2 13" xfId="21445"/>
    <cellStyle name="Output 9 2 8 2 13 2" xfId="21446"/>
    <cellStyle name="Output 9 2 8 2 14" xfId="21447"/>
    <cellStyle name="Output 9 2 8 2 14 2" xfId="21448"/>
    <cellStyle name="Output 9 2 8 2 15" xfId="21449"/>
    <cellStyle name="Output 9 2 8 2 15 2" xfId="21450"/>
    <cellStyle name="Output 9 2 8 2 16" xfId="21451"/>
    <cellStyle name="Output 9 2 8 2 16 2" xfId="21452"/>
    <cellStyle name="Output 9 2 8 2 17" xfId="21453"/>
    <cellStyle name="Output 9 2 8 2 17 2" xfId="21454"/>
    <cellStyle name="Output 9 2 8 2 18" xfId="21455"/>
    <cellStyle name="Output 9 2 8 2 2" xfId="21456"/>
    <cellStyle name="Output 9 2 8 2 2 2" xfId="21457"/>
    <cellStyle name="Output 9 2 8 2 3" xfId="21458"/>
    <cellStyle name="Output 9 2 8 2 3 2" xfId="21459"/>
    <cellStyle name="Output 9 2 8 2 4" xfId="21460"/>
    <cellStyle name="Output 9 2 8 2 4 2" xfId="21461"/>
    <cellStyle name="Output 9 2 8 2 5" xfId="21462"/>
    <cellStyle name="Output 9 2 8 2 5 2" xfId="21463"/>
    <cellStyle name="Output 9 2 8 2 6" xfId="21464"/>
    <cellStyle name="Output 9 2 8 2 6 2" xfId="21465"/>
    <cellStyle name="Output 9 2 8 2 7" xfId="21466"/>
    <cellStyle name="Output 9 2 8 2 7 2" xfId="21467"/>
    <cellStyle name="Output 9 2 8 2 8" xfId="21468"/>
    <cellStyle name="Output 9 2 8 2 8 2" xfId="21469"/>
    <cellStyle name="Output 9 2 8 2 9" xfId="21470"/>
    <cellStyle name="Output 9 2 8 2 9 2" xfId="21471"/>
    <cellStyle name="Output 9 2 8 3" xfId="21472"/>
    <cellStyle name="Output 9 2 8 3 10" xfId="21473"/>
    <cellStyle name="Output 9 2 8 3 10 2" xfId="21474"/>
    <cellStyle name="Output 9 2 8 3 11" xfId="21475"/>
    <cellStyle name="Output 9 2 8 3 11 2" xfId="21476"/>
    <cellStyle name="Output 9 2 8 3 12" xfId="21477"/>
    <cellStyle name="Output 9 2 8 3 12 2" xfId="21478"/>
    <cellStyle name="Output 9 2 8 3 13" xfId="21479"/>
    <cellStyle name="Output 9 2 8 3 13 2" xfId="21480"/>
    <cellStyle name="Output 9 2 8 3 14" xfId="21481"/>
    <cellStyle name="Output 9 2 8 3 14 2" xfId="21482"/>
    <cellStyle name="Output 9 2 8 3 15" xfId="21483"/>
    <cellStyle name="Output 9 2 8 3 15 2" xfId="21484"/>
    <cellStyle name="Output 9 2 8 3 16" xfId="21485"/>
    <cellStyle name="Output 9 2 8 3 2" xfId="21486"/>
    <cellStyle name="Output 9 2 8 3 2 2" xfId="21487"/>
    <cellStyle name="Output 9 2 8 3 3" xfId="21488"/>
    <cellStyle name="Output 9 2 8 3 3 2" xfId="21489"/>
    <cellStyle name="Output 9 2 8 3 4" xfId="21490"/>
    <cellStyle name="Output 9 2 8 3 4 2" xfId="21491"/>
    <cellStyle name="Output 9 2 8 3 5" xfId="21492"/>
    <cellStyle name="Output 9 2 8 3 5 2" xfId="21493"/>
    <cellStyle name="Output 9 2 8 3 6" xfId="21494"/>
    <cellStyle name="Output 9 2 8 3 6 2" xfId="21495"/>
    <cellStyle name="Output 9 2 8 3 7" xfId="21496"/>
    <cellStyle name="Output 9 2 8 3 7 2" xfId="21497"/>
    <cellStyle name="Output 9 2 8 3 8" xfId="21498"/>
    <cellStyle name="Output 9 2 8 3 8 2" xfId="21499"/>
    <cellStyle name="Output 9 2 8 3 9" xfId="21500"/>
    <cellStyle name="Output 9 2 8 3 9 2" xfId="21501"/>
    <cellStyle name="Output 9 2 8 4" xfId="21502"/>
    <cellStyle name="Output 9 2 8 4 10" xfId="21503"/>
    <cellStyle name="Output 9 2 8 4 10 2" xfId="21504"/>
    <cellStyle name="Output 9 2 8 4 11" xfId="21505"/>
    <cellStyle name="Output 9 2 8 4 11 2" xfId="21506"/>
    <cellStyle name="Output 9 2 8 4 12" xfId="21507"/>
    <cellStyle name="Output 9 2 8 4 12 2" xfId="21508"/>
    <cellStyle name="Output 9 2 8 4 13" xfId="21509"/>
    <cellStyle name="Output 9 2 8 4 13 2" xfId="21510"/>
    <cellStyle name="Output 9 2 8 4 14" xfId="21511"/>
    <cellStyle name="Output 9 2 8 4 14 2" xfId="21512"/>
    <cellStyle name="Output 9 2 8 4 15" xfId="21513"/>
    <cellStyle name="Output 9 2 8 4 15 2" xfId="21514"/>
    <cellStyle name="Output 9 2 8 4 16" xfId="21515"/>
    <cellStyle name="Output 9 2 8 4 2" xfId="21516"/>
    <cellStyle name="Output 9 2 8 4 2 2" xfId="21517"/>
    <cellStyle name="Output 9 2 8 4 3" xfId="21518"/>
    <cellStyle name="Output 9 2 8 4 3 2" xfId="21519"/>
    <cellStyle name="Output 9 2 8 4 4" xfId="21520"/>
    <cellStyle name="Output 9 2 8 4 4 2" xfId="21521"/>
    <cellStyle name="Output 9 2 8 4 5" xfId="21522"/>
    <cellStyle name="Output 9 2 8 4 5 2" xfId="21523"/>
    <cellStyle name="Output 9 2 8 4 6" xfId="21524"/>
    <cellStyle name="Output 9 2 8 4 6 2" xfId="21525"/>
    <cellStyle name="Output 9 2 8 4 7" xfId="21526"/>
    <cellStyle name="Output 9 2 8 4 7 2" xfId="21527"/>
    <cellStyle name="Output 9 2 8 4 8" xfId="21528"/>
    <cellStyle name="Output 9 2 8 4 8 2" xfId="21529"/>
    <cellStyle name="Output 9 2 8 4 9" xfId="21530"/>
    <cellStyle name="Output 9 2 8 4 9 2" xfId="21531"/>
    <cellStyle name="Output 9 2 8 5" xfId="21532"/>
    <cellStyle name="Output 9 2 8 5 10" xfId="21533"/>
    <cellStyle name="Output 9 2 8 5 10 2" xfId="21534"/>
    <cellStyle name="Output 9 2 8 5 11" xfId="21535"/>
    <cellStyle name="Output 9 2 8 5 11 2" xfId="21536"/>
    <cellStyle name="Output 9 2 8 5 12" xfId="21537"/>
    <cellStyle name="Output 9 2 8 5 12 2" xfId="21538"/>
    <cellStyle name="Output 9 2 8 5 13" xfId="21539"/>
    <cellStyle name="Output 9 2 8 5 13 2" xfId="21540"/>
    <cellStyle name="Output 9 2 8 5 14" xfId="21541"/>
    <cellStyle name="Output 9 2 8 5 2" xfId="21542"/>
    <cellStyle name="Output 9 2 8 5 2 2" xfId="21543"/>
    <cellStyle name="Output 9 2 8 5 3" xfId="21544"/>
    <cellStyle name="Output 9 2 8 5 3 2" xfId="21545"/>
    <cellStyle name="Output 9 2 8 5 4" xfId="21546"/>
    <cellStyle name="Output 9 2 8 5 4 2" xfId="21547"/>
    <cellStyle name="Output 9 2 8 5 5" xfId="21548"/>
    <cellStyle name="Output 9 2 8 5 5 2" xfId="21549"/>
    <cellStyle name="Output 9 2 8 5 6" xfId="21550"/>
    <cellStyle name="Output 9 2 8 5 6 2" xfId="21551"/>
    <cellStyle name="Output 9 2 8 5 7" xfId="21552"/>
    <cellStyle name="Output 9 2 8 5 7 2" xfId="21553"/>
    <cellStyle name="Output 9 2 8 5 8" xfId="21554"/>
    <cellStyle name="Output 9 2 8 5 8 2" xfId="21555"/>
    <cellStyle name="Output 9 2 8 5 9" xfId="21556"/>
    <cellStyle name="Output 9 2 8 5 9 2" xfId="21557"/>
    <cellStyle name="Output 9 2 8 6" xfId="21558"/>
    <cellStyle name="Output 9 2 8 6 2" xfId="21559"/>
    <cellStyle name="Output 9 2 8 7" xfId="21560"/>
    <cellStyle name="Output 9 2 8 7 2" xfId="21561"/>
    <cellStyle name="Output 9 2 8 8" xfId="21562"/>
    <cellStyle name="Output 9 2 8 8 2" xfId="21563"/>
    <cellStyle name="Output 9 2 8 9" xfId="21564"/>
    <cellStyle name="Output 9 2 8 9 2" xfId="21565"/>
    <cellStyle name="Output 9 2 9" xfId="21566"/>
    <cellStyle name="Output 9 2 9 10" xfId="21567"/>
    <cellStyle name="Output 9 2 9 10 2" xfId="21568"/>
    <cellStyle name="Output 9 2 9 11" xfId="21569"/>
    <cellStyle name="Output 9 2 9 11 2" xfId="21570"/>
    <cellStyle name="Output 9 2 9 12" xfId="21571"/>
    <cellStyle name="Output 9 2 9 12 2" xfId="21572"/>
    <cellStyle name="Output 9 2 9 13" xfId="21573"/>
    <cellStyle name="Output 9 2 9 13 2" xfId="21574"/>
    <cellStyle name="Output 9 2 9 14" xfId="21575"/>
    <cellStyle name="Output 9 2 9 14 2" xfId="21576"/>
    <cellStyle name="Output 9 2 9 15" xfId="21577"/>
    <cellStyle name="Output 9 2 9 15 2" xfId="21578"/>
    <cellStyle name="Output 9 2 9 16" xfId="21579"/>
    <cellStyle name="Output 9 2 9 16 2" xfId="21580"/>
    <cellStyle name="Output 9 2 9 17" xfId="21581"/>
    <cellStyle name="Output 9 2 9 17 2" xfId="21582"/>
    <cellStyle name="Output 9 2 9 18" xfId="21583"/>
    <cellStyle name="Output 9 2 9 2" xfId="21584"/>
    <cellStyle name="Output 9 2 9 2 2" xfId="21585"/>
    <cellStyle name="Output 9 2 9 3" xfId="21586"/>
    <cellStyle name="Output 9 2 9 3 2" xfId="21587"/>
    <cellStyle name="Output 9 2 9 4" xfId="21588"/>
    <cellStyle name="Output 9 2 9 4 2" xfId="21589"/>
    <cellStyle name="Output 9 2 9 5" xfId="21590"/>
    <cellStyle name="Output 9 2 9 5 2" xfId="21591"/>
    <cellStyle name="Output 9 2 9 6" xfId="21592"/>
    <cellStyle name="Output 9 2 9 6 2" xfId="21593"/>
    <cellStyle name="Output 9 2 9 7" xfId="21594"/>
    <cellStyle name="Output 9 2 9 7 2" xfId="21595"/>
    <cellStyle name="Output 9 2 9 8" xfId="21596"/>
    <cellStyle name="Output 9 2 9 8 2" xfId="21597"/>
    <cellStyle name="Output 9 2 9 9" xfId="21598"/>
    <cellStyle name="Output 9 2 9 9 2" xfId="21599"/>
    <cellStyle name="Output 9 20" xfId="21600"/>
    <cellStyle name="Output 9 20 2" xfId="21601"/>
    <cellStyle name="Output 9 21" xfId="21602"/>
    <cellStyle name="Output 9 21 2" xfId="21603"/>
    <cellStyle name="Output 9 22" xfId="21604"/>
    <cellStyle name="Output 9 22 2" xfId="21605"/>
    <cellStyle name="Output 9 23" xfId="21606"/>
    <cellStyle name="Output 9 23 2" xfId="21607"/>
    <cellStyle name="Output 9 24" xfId="21608"/>
    <cellStyle name="Output 9 24 2" xfId="21609"/>
    <cellStyle name="Output 9 25" xfId="21610"/>
    <cellStyle name="Output 9 25 2" xfId="21611"/>
    <cellStyle name="Output 9 26" xfId="21612"/>
    <cellStyle name="Output 9 26 2" xfId="21613"/>
    <cellStyle name="Output 9 27" xfId="21614"/>
    <cellStyle name="Output 9 27 2" xfId="21615"/>
    <cellStyle name="Output 9 28" xfId="21616"/>
    <cellStyle name="Output 9 3" xfId="21617"/>
    <cellStyle name="Output 9 3 10" xfId="21618"/>
    <cellStyle name="Output 9 3 10 2" xfId="21619"/>
    <cellStyle name="Output 9 3 11" xfId="21620"/>
    <cellStyle name="Output 9 3 11 2" xfId="21621"/>
    <cellStyle name="Output 9 3 12" xfId="21622"/>
    <cellStyle name="Output 9 3 12 2" xfId="21623"/>
    <cellStyle name="Output 9 3 13" xfId="21624"/>
    <cellStyle name="Output 9 3 13 2" xfId="21625"/>
    <cellStyle name="Output 9 3 14" xfId="21626"/>
    <cellStyle name="Output 9 3 14 2" xfId="21627"/>
    <cellStyle name="Output 9 3 15" xfId="21628"/>
    <cellStyle name="Output 9 3 15 2" xfId="21629"/>
    <cellStyle name="Output 9 3 16" xfId="21630"/>
    <cellStyle name="Output 9 3 16 2" xfId="21631"/>
    <cellStyle name="Output 9 3 17" xfId="21632"/>
    <cellStyle name="Output 9 3 17 2" xfId="21633"/>
    <cellStyle name="Output 9 3 18" xfId="21634"/>
    <cellStyle name="Output 9 3 18 2" xfId="21635"/>
    <cellStyle name="Output 9 3 19" xfId="21636"/>
    <cellStyle name="Output 9 3 19 2" xfId="21637"/>
    <cellStyle name="Output 9 3 2" xfId="21638"/>
    <cellStyle name="Output 9 3 2 10" xfId="21639"/>
    <cellStyle name="Output 9 3 2 10 2" xfId="21640"/>
    <cellStyle name="Output 9 3 2 11" xfId="21641"/>
    <cellStyle name="Output 9 3 2 11 2" xfId="21642"/>
    <cellStyle name="Output 9 3 2 12" xfId="21643"/>
    <cellStyle name="Output 9 3 2 12 2" xfId="21644"/>
    <cellStyle name="Output 9 3 2 13" xfId="21645"/>
    <cellStyle name="Output 9 3 2 13 2" xfId="21646"/>
    <cellStyle name="Output 9 3 2 14" xfId="21647"/>
    <cellStyle name="Output 9 3 2 14 2" xfId="21648"/>
    <cellStyle name="Output 9 3 2 15" xfId="21649"/>
    <cellStyle name="Output 9 3 2 15 2" xfId="21650"/>
    <cellStyle name="Output 9 3 2 16" xfId="21651"/>
    <cellStyle name="Output 9 3 2 16 2" xfId="21652"/>
    <cellStyle name="Output 9 3 2 17" xfId="21653"/>
    <cellStyle name="Output 9 3 2 17 2" xfId="21654"/>
    <cellStyle name="Output 9 3 2 18" xfId="21655"/>
    <cellStyle name="Output 9 3 2 18 2" xfId="21656"/>
    <cellStyle name="Output 9 3 2 19" xfId="21657"/>
    <cellStyle name="Output 9 3 2 2" xfId="21658"/>
    <cellStyle name="Output 9 3 2 2 2" xfId="21659"/>
    <cellStyle name="Output 9 3 2 3" xfId="21660"/>
    <cellStyle name="Output 9 3 2 3 2" xfId="21661"/>
    <cellStyle name="Output 9 3 2 4" xfId="21662"/>
    <cellStyle name="Output 9 3 2 4 2" xfId="21663"/>
    <cellStyle name="Output 9 3 2 5" xfId="21664"/>
    <cellStyle name="Output 9 3 2 5 2" xfId="21665"/>
    <cellStyle name="Output 9 3 2 6" xfId="21666"/>
    <cellStyle name="Output 9 3 2 6 2" xfId="21667"/>
    <cellStyle name="Output 9 3 2 7" xfId="21668"/>
    <cellStyle name="Output 9 3 2 7 2" xfId="21669"/>
    <cellStyle name="Output 9 3 2 8" xfId="21670"/>
    <cellStyle name="Output 9 3 2 8 2" xfId="21671"/>
    <cellStyle name="Output 9 3 2 9" xfId="21672"/>
    <cellStyle name="Output 9 3 2 9 2" xfId="21673"/>
    <cellStyle name="Output 9 3 20" xfId="21674"/>
    <cellStyle name="Output 9 3 3" xfId="21675"/>
    <cellStyle name="Output 9 3 3 10" xfId="21676"/>
    <cellStyle name="Output 9 3 3 10 2" xfId="21677"/>
    <cellStyle name="Output 9 3 3 11" xfId="21678"/>
    <cellStyle name="Output 9 3 3 11 2" xfId="21679"/>
    <cellStyle name="Output 9 3 3 12" xfId="21680"/>
    <cellStyle name="Output 9 3 3 12 2" xfId="21681"/>
    <cellStyle name="Output 9 3 3 13" xfId="21682"/>
    <cellStyle name="Output 9 3 3 13 2" xfId="21683"/>
    <cellStyle name="Output 9 3 3 14" xfId="21684"/>
    <cellStyle name="Output 9 3 3 14 2" xfId="21685"/>
    <cellStyle name="Output 9 3 3 15" xfId="21686"/>
    <cellStyle name="Output 9 3 3 15 2" xfId="21687"/>
    <cellStyle name="Output 9 3 3 16" xfId="21688"/>
    <cellStyle name="Output 9 3 3 16 2" xfId="21689"/>
    <cellStyle name="Output 9 3 3 17" xfId="21690"/>
    <cellStyle name="Output 9 3 3 17 2" xfId="21691"/>
    <cellStyle name="Output 9 3 3 18" xfId="21692"/>
    <cellStyle name="Output 9 3 3 18 2" xfId="21693"/>
    <cellStyle name="Output 9 3 3 19" xfId="21694"/>
    <cellStyle name="Output 9 3 3 2" xfId="21695"/>
    <cellStyle name="Output 9 3 3 2 2" xfId="21696"/>
    <cellStyle name="Output 9 3 3 3" xfId="21697"/>
    <cellStyle name="Output 9 3 3 3 2" xfId="21698"/>
    <cellStyle name="Output 9 3 3 4" xfId="21699"/>
    <cellStyle name="Output 9 3 3 4 2" xfId="21700"/>
    <cellStyle name="Output 9 3 3 5" xfId="21701"/>
    <cellStyle name="Output 9 3 3 5 2" xfId="21702"/>
    <cellStyle name="Output 9 3 3 6" xfId="21703"/>
    <cellStyle name="Output 9 3 3 6 2" xfId="21704"/>
    <cellStyle name="Output 9 3 3 7" xfId="21705"/>
    <cellStyle name="Output 9 3 3 7 2" xfId="21706"/>
    <cellStyle name="Output 9 3 3 8" xfId="21707"/>
    <cellStyle name="Output 9 3 3 8 2" xfId="21708"/>
    <cellStyle name="Output 9 3 3 9" xfId="21709"/>
    <cellStyle name="Output 9 3 3 9 2" xfId="21710"/>
    <cellStyle name="Output 9 3 4" xfId="21711"/>
    <cellStyle name="Output 9 3 4 10" xfId="21712"/>
    <cellStyle name="Output 9 3 4 10 2" xfId="21713"/>
    <cellStyle name="Output 9 3 4 11" xfId="21714"/>
    <cellStyle name="Output 9 3 4 11 2" xfId="21715"/>
    <cellStyle name="Output 9 3 4 12" xfId="21716"/>
    <cellStyle name="Output 9 3 4 12 2" xfId="21717"/>
    <cellStyle name="Output 9 3 4 13" xfId="21718"/>
    <cellStyle name="Output 9 3 4 13 2" xfId="21719"/>
    <cellStyle name="Output 9 3 4 14" xfId="21720"/>
    <cellStyle name="Output 9 3 4 14 2" xfId="21721"/>
    <cellStyle name="Output 9 3 4 15" xfId="21722"/>
    <cellStyle name="Output 9 3 4 15 2" xfId="21723"/>
    <cellStyle name="Output 9 3 4 16" xfId="21724"/>
    <cellStyle name="Output 9 3 4 2" xfId="21725"/>
    <cellStyle name="Output 9 3 4 2 2" xfId="21726"/>
    <cellStyle name="Output 9 3 4 3" xfId="21727"/>
    <cellStyle name="Output 9 3 4 3 2" xfId="21728"/>
    <cellStyle name="Output 9 3 4 4" xfId="21729"/>
    <cellStyle name="Output 9 3 4 4 2" xfId="21730"/>
    <cellStyle name="Output 9 3 4 5" xfId="21731"/>
    <cellStyle name="Output 9 3 4 5 2" xfId="21732"/>
    <cellStyle name="Output 9 3 4 6" xfId="21733"/>
    <cellStyle name="Output 9 3 4 6 2" xfId="21734"/>
    <cellStyle name="Output 9 3 4 7" xfId="21735"/>
    <cellStyle name="Output 9 3 4 7 2" xfId="21736"/>
    <cellStyle name="Output 9 3 4 8" xfId="21737"/>
    <cellStyle name="Output 9 3 4 8 2" xfId="21738"/>
    <cellStyle name="Output 9 3 4 9" xfId="21739"/>
    <cellStyle name="Output 9 3 4 9 2" xfId="21740"/>
    <cellStyle name="Output 9 3 5" xfId="21741"/>
    <cellStyle name="Output 9 3 5 10" xfId="21742"/>
    <cellStyle name="Output 9 3 5 10 2" xfId="21743"/>
    <cellStyle name="Output 9 3 5 11" xfId="21744"/>
    <cellStyle name="Output 9 3 5 11 2" xfId="21745"/>
    <cellStyle name="Output 9 3 5 12" xfId="21746"/>
    <cellStyle name="Output 9 3 5 12 2" xfId="21747"/>
    <cellStyle name="Output 9 3 5 13" xfId="21748"/>
    <cellStyle name="Output 9 3 5 13 2" xfId="21749"/>
    <cellStyle name="Output 9 3 5 14" xfId="21750"/>
    <cellStyle name="Output 9 3 5 14 2" xfId="21751"/>
    <cellStyle name="Output 9 3 5 15" xfId="21752"/>
    <cellStyle name="Output 9 3 5 15 2" xfId="21753"/>
    <cellStyle name="Output 9 3 5 16" xfId="21754"/>
    <cellStyle name="Output 9 3 5 2" xfId="21755"/>
    <cellStyle name="Output 9 3 5 2 2" xfId="21756"/>
    <cellStyle name="Output 9 3 5 3" xfId="21757"/>
    <cellStyle name="Output 9 3 5 3 2" xfId="21758"/>
    <cellStyle name="Output 9 3 5 4" xfId="21759"/>
    <cellStyle name="Output 9 3 5 4 2" xfId="21760"/>
    <cellStyle name="Output 9 3 5 5" xfId="21761"/>
    <cellStyle name="Output 9 3 5 5 2" xfId="21762"/>
    <cellStyle name="Output 9 3 5 6" xfId="21763"/>
    <cellStyle name="Output 9 3 5 6 2" xfId="21764"/>
    <cellStyle name="Output 9 3 5 7" xfId="21765"/>
    <cellStyle name="Output 9 3 5 7 2" xfId="21766"/>
    <cellStyle name="Output 9 3 5 8" xfId="21767"/>
    <cellStyle name="Output 9 3 5 8 2" xfId="21768"/>
    <cellStyle name="Output 9 3 5 9" xfId="21769"/>
    <cellStyle name="Output 9 3 5 9 2" xfId="21770"/>
    <cellStyle name="Output 9 3 6" xfId="21771"/>
    <cellStyle name="Output 9 3 6 10" xfId="21772"/>
    <cellStyle name="Output 9 3 6 10 2" xfId="21773"/>
    <cellStyle name="Output 9 3 6 11" xfId="21774"/>
    <cellStyle name="Output 9 3 6 11 2" xfId="21775"/>
    <cellStyle name="Output 9 3 6 12" xfId="21776"/>
    <cellStyle name="Output 9 3 6 12 2" xfId="21777"/>
    <cellStyle name="Output 9 3 6 13" xfId="21778"/>
    <cellStyle name="Output 9 3 6 13 2" xfId="21779"/>
    <cellStyle name="Output 9 3 6 14" xfId="21780"/>
    <cellStyle name="Output 9 3 6 14 2" xfId="21781"/>
    <cellStyle name="Output 9 3 6 15" xfId="21782"/>
    <cellStyle name="Output 9 3 6 2" xfId="21783"/>
    <cellStyle name="Output 9 3 6 2 2" xfId="21784"/>
    <cellStyle name="Output 9 3 6 3" xfId="21785"/>
    <cellStyle name="Output 9 3 6 3 2" xfId="21786"/>
    <cellStyle name="Output 9 3 6 4" xfId="21787"/>
    <cellStyle name="Output 9 3 6 4 2" xfId="21788"/>
    <cellStyle name="Output 9 3 6 5" xfId="21789"/>
    <cellStyle name="Output 9 3 6 5 2" xfId="21790"/>
    <cellStyle name="Output 9 3 6 6" xfId="21791"/>
    <cellStyle name="Output 9 3 6 6 2" xfId="21792"/>
    <cellStyle name="Output 9 3 6 7" xfId="21793"/>
    <cellStyle name="Output 9 3 6 7 2" xfId="21794"/>
    <cellStyle name="Output 9 3 6 8" xfId="21795"/>
    <cellStyle name="Output 9 3 6 8 2" xfId="21796"/>
    <cellStyle name="Output 9 3 6 9" xfId="21797"/>
    <cellStyle name="Output 9 3 6 9 2" xfId="21798"/>
    <cellStyle name="Output 9 3 7" xfId="21799"/>
    <cellStyle name="Output 9 3 7 2" xfId="21800"/>
    <cellStyle name="Output 9 3 8" xfId="21801"/>
    <cellStyle name="Output 9 3 8 2" xfId="21802"/>
    <cellStyle name="Output 9 3 9" xfId="21803"/>
    <cellStyle name="Output 9 3 9 2" xfId="21804"/>
    <cellStyle name="Output 9 4" xfId="21805"/>
    <cellStyle name="Output 9 4 10" xfId="21806"/>
    <cellStyle name="Output 9 4 10 2" xfId="21807"/>
    <cellStyle name="Output 9 4 11" xfId="21808"/>
    <cellStyle name="Output 9 4 11 2" xfId="21809"/>
    <cellStyle name="Output 9 4 12" xfId="21810"/>
    <cellStyle name="Output 9 4 12 2" xfId="21811"/>
    <cellStyle name="Output 9 4 13" xfId="21812"/>
    <cellStyle name="Output 9 4 13 2" xfId="21813"/>
    <cellStyle name="Output 9 4 14" xfId="21814"/>
    <cellStyle name="Output 9 4 14 2" xfId="21815"/>
    <cellStyle name="Output 9 4 15" xfId="21816"/>
    <cellStyle name="Output 9 4 15 2" xfId="21817"/>
    <cellStyle name="Output 9 4 16" xfId="21818"/>
    <cellStyle name="Output 9 4 16 2" xfId="21819"/>
    <cellStyle name="Output 9 4 17" xfId="21820"/>
    <cellStyle name="Output 9 4 17 2" xfId="21821"/>
    <cellStyle name="Output 9 4 18" xfId="21822"/>
    <cellStyle name="Output 9 4 18 2" xfId="21823"/>
    <cellStyle name="Output 9 4 19" xfId="21824"/>
    <cellStyle name="Output 9 4 19 2" xfId="21825"/>
    <cellStyle name="Output 9 4 2" xfId="21826"/>
    <cellStyle name="Output 9 4 2 10" xfId="21827"/>
    <cellStyle name="Output 9 4 2 10 2" xfId="21828"/>
    <cellStyle name="Output 9 4 2 11" xfId="21829"/>
    <cellStyle name="Output 9 4 2 11 2" xfId="21830"/>
    <cellStyle name="Output 9 4 2 12" xfId="21831"/>
    <cellStyle name="Output 9 4 2 12 2" xfId="21832"/>
    <cellStyle name="Output 9 4 2 13" xfId="21833"/>
    <cellStyle name="Output 9 4 2 13 2" xfId="21834"/>
    <cellStyle name="Output 9 4 2 14" xfId="21835"/>
    <cellStyle name="Output 9 4 2 14 2" xfId="21836"/>
    <cellStyle name="Output 9 4 2 15" xfId="21837"/>
    <cellStyle name="Output 9 4 2 15 2" xfId="21838"/>
    <cellStyle name="Output 9 4 2 16" xfId="21839"/>
    <cellStyle name="Output 9 4 2 16 2" xfId="21840"/>
    <cellStyle name="Output 9 4 2 17" xfId="21841"/>
    <cellStyle name="Output 9 4 2 17 2" xfId="21842"/>
    <cellStyle name="Output 9 4 2 18" xfId="21843"/>
    <cellStyle name="Output 9 4 2 18 2" xfId="21844"/>
    <cellStyle name="Output 9 4 2 19" xfId="21845"/>
    <cellStyle name="Output 9 4 2 2" xfId="21846"/>
    <cellStyle name="Output 9 4 2 2 2" xfId="21847"/>
    <cellStyle name="Output 9 4 2 3" xfId="21848"/>
    <cellStyle name="Output 9 4 2 3 2" xfId="21849"/>
    <cellStyle name="Output 9 4 2 4" xfId="21850"/>
    <cellStyle name="Output 9 4 2 4 2" xfId="21851"/>
    <cellStyle name="Output 9 4 2 5" xfId="21852"/>
    <cellStyle name="Output 9 4 2 5 2" xfId="21853"/>
    <cellStyle name="Output 9 4 2 6" xfId="21854"/>
    <cellStyle name="Output 9 4 2 6 2" xfId="21855"/>
    <cellStyle name="Output 9 4 2 7" xfId="21856"/>
    <cellStyle name="Output 9 4 2 7 2" xfId="21857"/>
    <cellStyle name="Output 9 4 2 8" xfId="21858"/>
    <cellStyle name="Output 9 4 2 8 2" xfId="21859"/>
    <cellStyle name="Output 9 4 2 9" xfId="21860"/>
    <cellStyle name="Output 9 4 2 9 2" xfId="21861"/>
    <cellStyle name="Output 9 4 20" xfId="21862"/>
    <cellStyle name="Output 9 4 3" xfId="21863"/>
    <cellStyle name="Output 9 4 3 10" xfId="21864"/>
    <cellStyle name="Output 9 4 3 10 2" xfId="21865"/>
    <cellStyle name="Output 9 4 3 11" xfId="21866"/>
    <cellStyle name="Output 9 4 3 11 2" xfId="21867"/>
    <cellStyle name="Output 9 4 3 12" xfId="21868"/>
    <cellStyle name="Output 9 4 3 12 2" xfId="21869"/>
    <cellStyle name="Output 9 4 3 13" xfId="21870"/>
    <cellStyle name="Output 9 4 3 13 2" xfId="21871"/>
    <cellStyle name="Output 9 4 3 14" xfId="21872"/>
    <cellStyle name="Output 9 4 3 14 2" xfId="21873"/>
    <cellStyle name="Output 9 4 3 15" xfId="21874"/>
    <cellStyle name="Output 9 4 3 15 2" xfId="21875"/>
    <cellStyle name="Output 9 4 3 16" xfId="21876"/>
    <cellStyle name="Output 9 4 3 16 2" xfId="21877"/>
    <cellStyle name="Output 9 4 3 17" xfId="21878"/>
    <cellStyle name="Output 9 4 3 17 2" xfId="21879"/>
    <cellStyle name="Output 9 4 3 18" xfId="21880"/>
    <cellStyle name="Output 9 4 3 18 2" xfId="21881"/>
    <cellStyle name="Output 9 4 3 19" xfId="21882"/>
    <cellStyle name="Output 9 4 3 2" xfId="21883"/>
    <cellStyle name="Output 9 4 3 2 2" xfId="21884"/>
    <cellStyle name="Output 9 4 3 3" xfId="21885"/>
    <cellStyle name="Output 9 4 3 3 2" xfId="21886"/>
    <cellStyle name="Output 9 4 3 4" xfId="21887"/>
    <cellStyle name="Output 9 4 3 4 2" xfId="21888"/>
    <cellStyle name="Output 9 4 3 5" xfId="21889"/>
    <cellStyle name="Output 9 4 3 5 2" xfId="21890"/>
    <cellStyle name="Output 9 4 3 6" xfId="21891"/>
    <cellStyle name="Output 9 4 3 6 2" xfId="21892"/>
    <cellStyle name="Output 9 4 3 7" xfId="21893"/>
    <cellStyle name="Output 9 4 3 7 2" xfId="21894"/>
    <cellStyle name="Output 9 4 3 8" xfId="21895"/>
    <cellStyle name="Output 9 4 3 8 2" xfId="21896"/>
    <cellStyle name="Output 9 4 3 9" xfId="21897"/>
    <cellStyle name="Output 9 4 3 9 2" xfId="21898"/>
    <cellStyle name="Output 9 4 4" xfId="21899"/>
    <cellStyle name="Output 9 4 4 10" xfId="21900"/>
    <cellStyle name="Output 9 4 4 10 2" xfId="21901"/>
    <cellStyle name="Output 9 4 4 11" xfId="21902"/>
    <cellStyle name="Output 9 4 4 11 2" xfId="21903"/>
    <cellStyle name="Output 9 4 4 12" xfId="21904"/>
    <cellStyle name="Output 9 4 4 12 2" xfId="21905"/>
    <cellStyle name="Output 9 4 4 13" xfId="21906"/>
    <cellStyle name="Output 9 4 4 13 2" xfId="21907"/>
    <cellStyle name="Output 9 4 4 14" xfId="21908"/>
    <cellStyle name="Output 9 4 4 14 2" xfId="21909"/>
    <cellStyle name="Output 9 4 4 15" xfId="21910"/>
    <cellStyle name="Output 9 4 4 15 2" xfId="21911"/>
    <cellStyle name="Output 9 4 4 16" xfId="21912"/>
    <cellStyle name="Output 9 4 4 2" xfId="21913"/>
    <cellStyle name="Output 9 4 4 2 2" xfId="21914"/>
    <cellStyle name="Output 9 4 4 3" xfId="21915"/>
    <cellStyle name="Output 9 4 4 3 2" xfId="21916"/>
    <cellStyle name="Output 9 4 4 4" xfId="21917"/>
    <cellStyle name="Output 9 4 4 4 2" xfId="21918"/>
    <cellStyle name="Output 9 4 4 5" xfId="21919"/>
    <cellStyle name="Output 9 4 4 5 2" xfId="21920"/>
    <cellStyle name="Output 9 4 4 6" xfId="21921"/>
    <cellStyle name="Output 9 4 4 6 2" xfId="21922"/>
    <cellStyle name="Output 9 4 4 7" xfId="21923"/>
    <cellStyle name="Output 9 4 4 7 2" xfId="21924"/>
    <cellStyle name="Output 9 4 4 8" xfId="21925"/>
    <cellStyle name="Output 9 4 4 8 2" xfId="21926"/>
    <cellStyle name="Output 9 4 4 9" xfId="21927"/>
    <cellStyle name="Output 9 4 4 9 2" xfId="21928"/>
    <cellStyle name="Output 9 4 5" xfId="21929"/>
    <cellStyle name="Output 9 4 5 10" xfId="21930"/>
    <cellStyle name="Output 9 4 5 10 2" xfId="21931"/>
    <cellStyle name="Output 9 4 5 11" xfId="21932"/>
    <cellStyle name="Output 9 4 5 11 2" xfId="21933"/>
    <cellStyle name="Output 9 4 5 12" xfId="21934"/>
    <cellStyle name="Output 9 4 5 12 2" xfId="21935"/>
    <cellStyle name="Output 9 4 5 13" xfId="21936"/>
    <cellStyle name="Output 9 4 5 13 2" xfId="21937"/>
    <cellStyle name="Output 9 4 5 14" xfId="21938"/>
    <cellStyle name="Output 9 4 5 14 2" xfId="21939"/>
    <cellStyle name="Output 9 4 5 15" xfId="21940"/>
    <cellStyle name="Output 9 4 5 15 2" xfId="21941"/>
    <cellStyle name="Output 9 4 5 16" xfId="21942"/>
    <cellStyle name="Output 9 4 5 2" xfId="21943"/>
    <cellStyle name="Output 9 4 5 2 2" xfId="21944"/>
    <cellStyle name="Output 9 4 5 3" xfId="21945"/>
    <cellStyle name="Output 9 4 5 3 2" xfId="21946"/>
    <cellStyle name="Output 9 4 5 4" xfId="21947"/>
    <cellStyle name="Output 9 4 5 4 2" xfId="21948"/>
    <cellStyle name="Output 9 4 5 5" xfId="21949"/>
    <cellStyle name="Output 9 4 5 5 2" xfId="21950"/>
    <cellStyle name="Output 9 4 5 6" xfId="21951"/>
    <cellStyle name="Output 9 4 5 6 2" xfId="21952"/>
    <cellStyle name="Output 9 4 5 7" xfId="21953"/>
    <cellStyle name="Output 9 4 5 7 2" xfId="21954"/>
    <cellStyle name="Output 9 4 5 8" xfId="21955"/>
    <cellStyle name="Output 9 4 5 8 2" xfId="21956"/>
    <cellStyle name="Output 9 4 5 9" xfId="21957"/>
    <cellStyle name="Output 9 4 5 9 2" xfId="21958"/>
    <cellStyle name="Output 9 4 6" xfId="21959"/>
    <cellStyle name="Output 9 4 6 10" xfId="21960"/>
    <cellStyle name="Output 9 4 6 10 2" xfId="21961"/>
    <cellStyle name="Output 9 4 6 11" xfId="21962"/>
    <cellStyle name="Output 9 4 6 11 2" xfId="21963"/>
    <cellStyle name="Output 9 4 6 12" xfId="21964"/>
    <cellStyle name="Output 9 4 6 12 2" xfId="21965"/>
    <cellStyle name="Output 9 4 6 13" xfId="21966"/>
    <cellStyle name="Output 9 4 6 13 2" xfId="21967"/>
    <cellStyle name="Output 9 4 6 14" xfId="21968"/>
    <cellStyle name="Output 9 4 6 14 2" xfId="21969"/>
    <cellStyle name="Output 9 4 6 15" xfId="21970"/>
    <cellStyle name="Output 9 4 6 2" xfId="21971"/>
    <cellStyle name="Output 9 4 6 2 2" xfId="21972"/>
    <cellStyle name="Output 9 4 6 3" xfId="21973"/>
    <cellStyle name="Output 9 4 6 3 2" xfId="21974"/>
    <cellStyle name="Output 9 4 6 4" xfId="21975"/>
    <cellStyle name="Output 9 4 6 4 2" xfId="21976"/>
    <cellStyle name="Output 9 4 6 5" xfId="21977"/>
    <cellStyle name="Output 9 4 6 5 2" xfId="21978"/>
    <cellStyle name="Output 9 4 6 6" xfId="21979"/>
    <cellStyle name="Output 9 4 6 6 2" xfId="21980"/>
    <cellStyle name="Output 9 4 6 7" xfId="21981"/>
    <cellStyle name="Output 9 4 6 7 2" xfId="21982"/>
    <cellStyle name="Output 9 4 6 8" xfId="21983"/>
    <cellStyle name="Output 9 4 6 8 2" xfId="21984"/>
    <cellStyle name="Output 9 4 6 9" xfId="21985"/>
    <cellStyle name="Output 9 4 6 9 2" xfId="21986"/>
    <cellStyle name="Output 9 4 7" xfId="21987"/>
    <cellStyle name="Output 9 4 7 2" xfId="21988"/>
    <cellStyle name="Output 9 4 8" xfId="21989"/>
    <cellStyle name="Output 9 4 8 2" xfId="21990"/>
    <cellStyle name="Output 9 4 9" xfId="21991"/>
    <cellStyle name="Output 9 4 9 2" xfId="21992"/>
    <cellStyle name="Output 9 5" xfId="21993"/>
    <cellStyle name="Output 9 5 10" xfId="21994"/>
    <cellStyle name="Output 9 5 10 2" xfId="21995"/>
    <cellStyle name="Output 9 5 11" xfId="21996"/>
    <cellStyle name="Output 9 5 11 2" xfId="21997"/>
    <cellStyle name="Output 9 5 12" xfId="21998"/>
    <cellStyle name="Output 9 5 12 2" xfId="21999"/>
    <cellStyle name="Output 9 5 13" xfId="22000"/>
    <cellStyle name="Output 9 5 13 2" xfId="22001"/>
    <cellStyle name="Output 9 5 14" xfId="22002"/>
    <cellStyle name="Output 9 5 14 2" xfId="22003"/>
    <cellStyle name="Output 9 5 15" xfId="22004"/>
    <cellStyle name="Output 9 5 15 2" xfId="22005"/>
    <cellStyle name="Output 9 5 16" xfId="22006"/>
    <cellStyle name="Output 9 5 16 2" xfId="22007"/>
    <cellStyle name="Output 9 5 17" xfId="22008"/>
    <cellStyle name="Output 9 5 17 2" xfId="22009"/>
    <cellStyle name="Output 9 5 18" xfId="22010"/>
    <cellStyle name="Output 9 5 18 2" xfId="22011"/>
    <cellStyle name="Output 9 5 19" xfId="22012"/>
    <cellStyle name="Output 9 5 19 2" xfId="22013"/>
    <cellStyle name="Output 9 5 2" xfId="22014"/>
    <cellStyle name="Output 9 5 2 10" xfId="22015"/>
    <cellStyle name="Output 9 5 2 10 2" xfId="22016"/>
    <cellStyle name="Output 9 5 2 11" xfId="22017"/>
    <cellStyle name="Output 9 5 2 11 2" xfId="22018"/>
    <cellStyle name="Output 9 5 2 12" xfId="22019"/>
    <cellStyle name="Output 9 5 2 12 2" xfId="22020"/>
    <cellStyle name="Output 9 5 2 13" xfId="22021"/>
    <cellStyle name="Output 9 5 2 13 2" xfId="22022"/>
    <cellStyle name="Output 9 5 2 14" xfId="22023"/>
    <cellStyle name="Output 9 5 2 14 2" xfId="22024"/>
    <cellStyle name="Output 9 5 2 15" xfId="22025"/>
    <cellStyle name="Output 9 5 2 15 2" xfId="22026"/>
    <cellStyle name="Output 9 5 2 16" xfId="22027"/>
    <cellStyle name="Output 9 5 2 16 2" xfId="22028"/>
    <cellStyle name="Output 9 5 2 17" xfId="22029"/>
    <cellStyle name="Output 9 5 2 17 2" xfId="22030"/>
    <cellStyle name="Output 9 5 2 18" xfId="22031"/>
    <cellStyle name="Output 9 5 2 18 2" xfId="22032"/>
    <cellStyle name="Output 9 5 2 19" xfId="22033"/>
    <cellStyle name="Output 9 5 2 2" xfId="22034"/>
    <cellStyle name="Output 9 5 2 2 2" xfId="22035"/>
    <cellStyle name="Output 9 5 2 3" xfId="22036"/>
    <cellStyle name="Output 9 5 2 3 2" xfId="22037"/>
    <cellStyle name="Output 9 5 2 4" xfId="22038"/>
    <cellStyle name="Output 9 5 2 4 2" xfId="22039"/>
    <cellStyle name="Output 9 5 2 5" xfId="22040"/>
    <cellStyle name="Output 9 5 2 5 2" xfId="22041"/>
    <cellStyle name="Output 9 5 2 6" xfId="22042"/>
    <cellStyle name="Output 9 5 2 6 2" xfId="22043"/>
    <cellStyle name="Output 9 5 2 7" xfId="22044"/>
    <cellStyle name="Output 9 5 2 7 2" xfId="22045"/>
    <cellStyle name="Output 9 5 2 8" xfId="22046"/>
    <cellStyle name="Output 9 5 2 8 2" xfId="22047"/>
    <cellStyle name="Output 9 5 2 9" xfId="22048"/>
    <cellStyle name="Output 9 5 2 9 2" xfId="22049"/>
    <cellStyle name="Output 9 5 20" xfId="22050"/>
    <cellStyle name="Output 9 5 3" xfId="22051"/>
    <cellStyle name="Output 9 5 3 10" xfId="22052"/>
    <cellStyle name="Output 9 5 3 10 2" xfId="22053"/>
    <cellStyle name="Output 9 5 3 11" xfId="22054"/>
    <cellStyle name="Output 9 5 3 11 2" xfId="22055"/>
    <cellStyle name="Output 9 5 3 12" xfId="22056"/>
    <cellStyle name="Output 9 5 3 12 2" xfId="22057"/>
    <cellStyle name="Output 9 5 3 13" xfId="22058"/>
    <cellStyle name="Output 9 5 3 13 2" xfId="22059"/>
    <cellStyle name="Output 9 5 3 14" xfId="22060"/>
    <cellStyle name="Output 9 5 3 14 2" xfId="22061"/>
    <cellStyle name="Output 9 5 3 15" xfId="22062"/>
    <cellStyle name="Output 9 5 3 15 2" xfId="22063"/>
    <cellStyle name="Output 9 5 3 16" xfId="22064"/>
    <cellStyle name="Output 9 5 3 16 2" xfId="22065"/>
    <cellStyle name="Output 9 5 3 17" xfId="22066"/>
    <cellStyle name="Output 9 5 3 17 2" xfId="22067"/>
    <cellStyle name="Output 9 5 3 18" xfId="22068"/>
    <cellStyle name="Output 9 5 3 2" xfId="22069"/>
    <cellStyle name="Output 9 5 3 2 2" xfId="22070"/>
    <cellStyle name="Output 9 5 3 3" xfId="22071"/>
    <cellStyle name="Output 9 5 3 3 2" xfId="22072"/>
    <cellStyle name="Output 9 5 3 4" xfId="22073"/>
    <cellStyle name="Output 9 5 3 4 2" xfId="22074"/>
    <cellStyle name="Output 9 5 3 5" xfId="22075"/>
    <cellStyle name="Output 9 5 3 5 2" xfId="22076"/>
    <cellStyle name="Output 9 5 3 6" xfId="22077"/>
    <cellStyle name="Output 9 5 3 6 2" xfId="22078"/>
    <cellStyle name="Output 9 5 3 7" xfId="22079"/>
    <cellStyle name="Output 9 5 3 7 2" xfId="22080"/>
    <cellStyle name="Output 9 5 3 8" xfId="22081"/>
    <cellStyle name="Output 9 5 3 8 2" xfId="22082"/>
    <cellStyle name="Output 9 5 3 9" xfId="22083"/>
    <cellStyle name="Output 9 5 3 9 2" xfId="22084"/>
    <cellStyle name="Output 9 5 4" xfId="22085"/>
    <cellStyle name="Output 9 5 4 10" xfId="22086"/>
    <cellStyle name="Output 9 5 4 10 2" xfId="22087"/>
    <cellStyle name="Output 9 5 4 11" xfId="22088"/>
    <cellStyle name="Output 9 5 4 11 2" xfId="22089"/>
    <cellStyle name="Output 9 5 4 12" xfId="22090"/>
    <cellStyle name="Output 9 5 4 12 2" xfId="22091"/>
    <cellStyle name="Output 9 5 4 13" xfId="22092"/>
    <cellStyle name="Output 9 5 4 13 2" xfId="22093"/>
    <cellStyle name="Output 9 5 4 14" xfId="22094"/>
    <cellStyle name="Output 9 5 4 14 2" xfId="22095"/>
    <cellStyle name="Output 9 5 4 15" xfId="22096"/>
    <cellStyle name="Output 9 5 4 15 2" xfId="22097"/>
    <cellStyle name="Output 9 5 4 16" xfId="22098"/>
    <cellStyle name="Output 9 5 4 2" xfId="22099"/>
    <cellStyle name="Output 9 5 4 2 2" xfId="22100"/>
    <cellStyle name="Output 9 5 4 3" xfId="22101"/>
    <cellStyle name="Output 9 5 4 3 2" xfId="22102"/>
    <cellStyle name="Output 9 5 4 4" xfId="22103"/>
    <cellStyle name="Output 9 5 4 4 2" xfId="22104"/>
    <cellStyle name="Output 9 5 4 5" xfId="22105"/>
    <cellStyle name="Output 9 5 4 5 2" xfId="22106"/>
    <cellStyle name="Output 9 5 4 6" xfId="22107"/>
    <cellStyle name="Output 9 5 4 6 2" xfId="22108"/>
    <cellStyle name="Output 9 5 4 7" xfId="22109"/>
    <cellStyle name="Output 9 5 4 7 2" xfId="22110"/>
    <cellStyle name="Output 9 5 4 8" xfId="22111"/>
    <cellStyle name="Output 9 5 4 8 2" xfId="22112"/>
    <cellStyle name="Output 9 5 4 9" xfId="22113"/>
    <cellStyle name="Output 9 5 4 9 2" xfId="22114"/>
    <cellStyle name="Output 9 5 5" xfId="22115"/>
    <cellStyle name="Output 9 5 5 10" xfId="22116"/>
    <cellStyle name="Output 9 5 5 10 2" xfId="22117"/>
    <cellStyle name="Output 9 5 5 11" xfId="22118"/>
    <cellStyle name="Output 9 5 5 11 2" xfId="22119"/>
    <cellStyle name="Output 9 5 5 12" xfId="22120"/>
    <cellStyle name="Output 9 5 5 12 2" xfId="22121"/>
    <cellStyle name="Output 9 5 5 13" xfId="22122"/>
    <cellStyle name="Output 9 5 5 13 2" xfId="22123"/>
    <cellStyle name="Output 9 5 5 14" xfId="22124"/>
    <cellStyle name="Output 9 5 5 14 2" xfId="22125"/>
    <cellStyle name="Output 9 5 5 15" xfId="22126"/>
    <cellStyle name="Output 9 5 5 15 2" xfId="22127"/>
    <cellStyle name="Output 9 5 5 16" xfId="22128"/>
    <cellStyle name="Output 9 5 5 2" xfId="22129"/>
    <cellStyle name="Output 9 5 5 2 2" xfId="22130"/>
    <cellStyle name="Output 9 5 5 3" xfId="22131"/>
    <cellStyle name="Output 9 5 5 3 2" xfId="22132"/>
    <cellStyle name="Output 9 5 5 4" xfId="22133"/>
    <cellStyle name="Output 9 5 5 4 2" xfId="22134"/>
    <cellStyle name="Output 9 5 5 5" xfId="22135"/>
    <cellStyle name="Output 9 5 5 5 2" xfId="22136"/>
    <cellStyle name="Output 9 5 5 6" xfId="22137"/>
    <cellStyle name="Output 9 5 5 6 2" xfId="22138"/>
    <cellStyle name="Output 9 5 5 7" xfId="22139"/>
    <cellStyle name="Output 9 5 5 7 2" xfId="22140"/>
    <cellStyle name="Output 9 5 5 8" xfId="22141"/>
    <cellStyle name="Output 9 5 5 8 2" xfId="22142"/>
    <cellStyle name="Output 9 5 5 9" xfId="22143"/>
    <cellStyle name="Output 9 5 5 9 2" xfId="22144"/>
    <cellStyle name="Output 9 5 6" xfId="22145"/>
    <cellStyle name="Output 9 5 6 10" xfId="22146"/>
    <cellStyle name="Output 9 5 6 10 2" xfId="22147"/>
    <cellStyle name="Output 9 5 6 11" xfId="22148"/>
    <cellStyle name="Output 9 5 6 11 2" xfId="22149"/>
    <cellStyle name="Output 9 5 6 12" xfId="22150"/>
    <cellStyle name="Output 9 5 6 12 2" xfId="22151"/>
    <cellStyle name="Output 9 5 6 13" xfId="22152"/>
    <cellStyle name="Output 9 5 6 13 2" xfId="22153"/>
    <cellStyle name="Output 9 5 6 14" xfId="22154"/>
    <cellStyle name="Output 9 5 6 14 2" xfId="22155"/>
    <cellStyle name="Output 9 5 6 15" xfId="22156"/>
    <cellStyle name="Output 9 5 6 2" xfId="22157"/>
    <cellStyle name="Output 9 5 6 2 2" xfId="22158"/>
    <cellStyle name="Output 9 5 6 3" xfId="22159"/>
    <cellStyle name="Output 9 5 6 3 2" xfId="22160"/>
    <cellStyle name="Output 9 5 6 4" xfId="22161"/>
    <cellStyle name="Output 9 5 6 4 2" xfId="22162"/>
    <cellStyle name="Output 9 5 6 5" xfId="22163"/>
    <cellStyle name="Output 9 5 6 5 2" xfId="22164"/>
    <cellStyle name="Output 9 5 6 6" xfId="22165"/>
    <cellStyle name="Output 9 5 6 6 2" xfId="22166"/>
    <cellStyle name="Output 9 5 6 7" xfId="22167"/>
    <cellStyle name="Output 9 5 6 7 2" xfId="22168"/>
    <cellStyle name="Output 9 5 6 8" xfId="22169"/>
    <cellStyle name="Output 9 5 6 8 2" xfId="22170"/>
    <cellStyle name="Output 9 5 6 9" xfId="22171"/>
    <cellStyle name="Output 9 5 6 9 2" xfId="22172"/>
    <cellStyle name="Output 9 5 7" xfId="22173"/>
    <cellStyle name="Output 9 5 7 2" xfId="22174"/>
    <cellStyle name="Output 9 5 8" xfId="22175"/>
    <cellStyle name="Output 9 5 8 2" xfId="22176"/>
    <cellStyle name="Output 9 5 9" xfId="22177"/>
    <cellStyle name="Output 9 5 9 2" xfId="22178"/>
    <cellStyle name="Output 9 6" xfId="22179"/>
    <cellStyle name="Output 9 6 10" xfId="22180"/>
    <cellStyle name="Output 9 6 10 2" xfId="22181"/>
    <cellStyle name="Output 9 6 11" xfId="22182"/>
    <cellStyle name="Output 9 6 11 2" xfId="22183"/>
    <cellStyle name="Output 9 6 12" xfId="22184"/>
    <cellStyle name="Output 9 6 12 2" xfId="22185"/>
    <cellStyle name="Output 9 6 13" xfId="22186"/>
    <cellStyle name="Output 9 6 13 2" xfId="22187"/>
    <cellStyle name="Output 9 6 14" xfId="22188"/>
    <cellStyle name="Output 9 6 14 2" xfId="22189"/>
    <cellStyle name="Output 9 6 15" xfId="22190"/>
    <cellStyle name="Output 9 6 15 2" xfId="22191"/>
    <cellStyle name="Output 9 6 16" xfId="22192"/>
    <cellStyle name="Output 9 6 16 2" xfId="22193"/>
    <cellStyle name="Output 9 6 17" xfId="22194"/>
    <cellStyle name="Output 9 6 17 2" xfId="22195"/>
    <cellStyle name="Output 9 6 18" xfId="22196"/>
    <cellStyle name="Output 9 6 18 2" xfId="22197"/>
    <cellStyle name="Output 9 6 19" xfId="22198"/>
    <cellStyle name="Output 9 6 2" xfId="22199"/>
    <cellStyle name="Output 9 6 2 10" xfId="22200"/>
    <cellStyle name="Output 9 6 2 10 2" xfId="22201"/>
    <cellStyle name="Output 9 6 2 11" xfId="22202"/>
    <cellStyle name="Output 9 6 2 11 2" xfId="22203"/>
    <cellStyle name="Output 9 6 2 12" xfId="22204"/>
    <cellStyle name="Output 9 6 2 12 2" xfId="22205"/>
    <cellStyle name="Output 9 6 2 13" xfId="22206"/>
    <cellStyle name="Output 9 6 2 13 2" xfId="22207"/>
    <cellStyle name="Output 9 6 2 14" xfId="22208"/>
    <cellStyle name="Output 9 6 2 14 2" xfId="22209"/>
    <cellStyle name="Output 9 6 2 15" xfId="22210"/>
    <cellStyle name="Output 9 6 2 15 2" xfId="22211"/>
    <cellStyle name="Output 9 6 2 16" xfId="22212"/>
    <cellStyle name="Output 9 6 2 16 2" xfId="22213"/>
    <cellStyle name="Output 9 6 2 17" xfId="22214"/>
    <cellStyle name="Output 9 6 2 17 2" xfId="22215"/>
    <cellStyle name="Output 9 6 2 18" xfId="22216"/>
    <cellStyle name="Output 9 6 2 2" xfId="22217"/>
    <cellStyle name="Output 9 6 2 2 2" xfId="22218"/>
    <cellStyle name="Output 9 6 2 3" xfId="22219"/>
    <cellStyle name="Output 9 6 2 3 2" xfId="22220"/>
    <cellStyle name="Output 9 6 2 4" xfId="22221"/>
    <cellStyle name="Output 9 6 2 4 2" xfId="22222"/>
    <cellStyle name="Output 9 6 2 5" xfId="22223"/>
    <cellStyle name="Output 9 6 2 5 2" xfId="22224"/>
    <cellStyle name="Output 9 6 2 6" xfId="22225"/>
    <cellStyle name="Output 9 6 2 6 2" xfId="22226"/>
    <cellStyle name="Output 9 6 2 7" xfId="22227"/>
    <cellStyle name="Output 9 6 2 7 2" xfId="22228"/>
    <cellStyle name="Output 9 6 2 8" xfId="22229"/>
    <cellStyle name="Output 9 6 2 8 2" xfId="22230"/>
    <cellStyle name="Output 9 6 2 9" xfId="22231"/>
    <cellStyle name="Output 9 6 2 9 2" xfId="22232"/>
    <cellStyle name="Output 9 6 3" xfId="22233"/>
    <cellStyle name="Output 9 6 3 10" xfId="22234"/>
    <cellStyle name="Output 9 6 3 10 2" xfId="22235"/>
    <cellStyle name="Output 9 6 3 11" xfId="22236"/>
    <cellStyle name="Output 9 6 3 11 2" xfId="22237"/>
    <cellStyle name="Output 9 6 3 12" xfId="22238"/>
    <cellStyle name="Output 9 6 3 12 2" xfId="22239"/>
    <cellStyle name="Output 9 6 3 13" xfId="22240"/>
    <cellStyle name="Output 9 6 3 13 2" xfId="22241"/>
    <cellStyle name="Output 9 6 3 14" xfId="22242"/>
    <cellStyle name="Output 9 6 3 14 2" xfId="22243"/>
    <cellStyle name="Output 9 6 3 15" xfId="22244"/>
    <cellStyle name="Output 9 6 3 15 2" xfId="22245"/>
    <cellStyle name="Output 9 6 3 16" xfId="22246"/>
    <cellStyle name="Output 9 6 3 2" xfId="22247"/>
    <cellStyle name="Output 9 6 3 2 2" xfId="22248"/>
    <cellStyle name="Output 9 6 3 3" xfId="22249"/>
    <cellStyle name="Output 9 6 3 3 2" xfId="22250"/>
    <cellStyle name="Output 9 6 3 4" xfId="22251"/>
    <cellStyle name="Output 9 6 3 4 2" xfId="22252"/>
    <cellStyle name="Output 9 6 3 5" xfId="22253"/>
    <cellStyle name="Output 9 6 3 5 2" xfId="22254"/>
    <cellStyle name="Output 9 6 3 6" xfId="22255"/>
    <cellStyle name="Output 9 6 3 6 2" xfId="22256"/>
    <cellStyle name="Output 9 6 3 7" xfId="22257"/>
    <cellStyle name="Output 9 6 3 7 2" xfId="22258"/>
    <cellStyle name="Output 9 6 3 8" xfId="22259"/>
    <cellStyle name="Output 9 6 3 8 2" xfId="22260"/>
    <cellStyle name="Output 9 6 3 9" xfId="22261"/>
    <cellStyle name="Output 9 6 3 9 2" xfId="22262"/>
    <cellStyle name="Output 9 6 4" xfId="22263"/>
    <cellStyle name="Output 9 6 4 10" xfId="22264"/>
    <cellStyle name="Output 9 6 4 10 2" xfId="22265"/>
    <cellStyle name="Output 9 6 4 11" xfId="22266"/>
    <cellStyle name="Output 9 6 4 11 2" xfId="22267"/>
    <cellStyle name="Output 9 6 4 12" xfId="22268"/>
    <cellStyle name="Output 9 6 4 12 2" xfId="22269"/>
    <cellStyle name="Output 9 6 4 13" xfId="22270"/>
    <cellStyle name="Output 9 6 4 13 2" xfId="22271"/>
    <cellStyle name="Output 9 6 4 14" xfId="22272"/>
    <cellStyle name="Output 9 6 4 14 2" xfId="22273"/>
    <cellStyle name="Output 9 6 4 15" xfId="22274"/>
    <cellStyle name="Output 9 6 4 15 2" xfId="22275"/>
    <cellStyle name="Output 9 6 4 16" xfId="22276"/>
    <cellStyle name="Output 9 6 4 2" xfId="22277"/>
    <cellStyle name="Output 9 6 4 2 2" xfId="22278"/>
    <cellStyle name="Output 9 6 4 3" xfId="22279"/>
    <cellStyle name="Output 9 6 4 3 2" xfId="22280"/>
    <cellStyle name="Output 9 6 4 4" xfId="22281"/>
    <cellStyle name="Output 9 6 4 4 2" xfId="22282"/>
    <cellStyle name="Output 9 6 4 5" xfId="22283"/>
    <cellStyle name="Output 9 6 4 5 2" xfId="22284"/>
    <cellStyle name="Output 9 6 4 6" xfId="22285"/>
    <cellStyle name="Output 9 6 4 6 2" xfId="22286"/>
    <cellStyle name="Output 9 6 4 7" xfId="22287"/>
    <cellStyle name="Output 9 6 4 7 2" xfId="22288"/>
    <cellStyle name="Output 9 6 4 8" xfId="22289"/>
    <cellStyle name="Output 9 6 4 8 2" xfId="22290"/>
    <cellStyle name="Output 9 6 4 9" xfId="22291"/>
    <cellStyle name="Output 9 6 4 9 2" xfId="22292"/>
    <cellStyle name="Output 9 6 5" xfId="22293"/>
    <cellStyle name="Output 9 6 5 10" xfId="22294"/>
    <cellStyle name="Output 9 6 5 10 2" xfId="22295"/>
    <cellStyle name="Output 9 6 5 11" xfId="22296"/>
    <cellStyle name="Output 9 6 5 11 2" xfId="22297"/>
    <cellStyle name="Output 9 6 5 12" xfId="22298"/>
    <cellStyle name="Output 9 6 5 12 2" xfId="22299"/>
    <cellStyle name="Output 9 6 5 13" xfId="22300"/>
    <cellStyle name="Output 9 6 5 13 2" xfId="22301"/>
    <cellStyle name="Output 9 6 5 14" xfId="22302"/>
    <cellStyle name="Output 9 6 5 14 2" xfId="22303"/>
    <cellStyle name="Output 9 6 5 15" xfId="22304"/>
    <cellStyle name="Output 9 6 5 2" xfId="22305"/>
    <cellStyle name="Output 9 6 5 2 2" xfId="22306"/>
    <cellStyle name="Output 9 6 5 3" xfId="22307"/>
    <cellStyle name="Output 9 6 5 3 2" xfId="22308"/>
    <cellStyle name="Output 9 6 5 4" xfId="22309"/>
    <cellStyle name="Output 9 6 5 4 2" xfId="22310"/>
    <cellStyle name="Output 9 6 5 5" xfId="22311"/>
    <cellStyle name="Output 9 6 5 5 2" xfId="22312"/>
    <cellStyle name="Output 9 6 5 6" xfId="22313"/>
    <cellStyle name="Output 9 6 5 6 2" xfId="22314"/>
    <cellStyle name="Output 9 6 5 7" xfId="22315"/>
    <cellStyle name="Output 9 6 5 7 2" xfId="22316"/>
    <cellStyle name="Output 9 6 5 8" xfId="22317"/>
    <cellStyle name="Output 9 6 5 8 2" xfId="22318"/>
    <cellStyle name="Output 9 6 5 9" xfId="22319"/>
    <cellStyle name="Output 9 6 5 9 2" xfId="22320"/>
    <cellStyle name="Output 9 6 6" xfId="22321"/>
    <cellStyle name="Output 9 6 6 2" xfId="22322"/>
    <cellStyle name="Output 9 6 7" xfId="22323"/>
    <cellStyle name="Output 9 6 7 2" xfId="22324"/>
    <cellStyle name="Output 9 6 8" xfId="22325"/>
    <cellStyle name="Output 9 6 8 2" xfId="22326"/>
    <cellStyle name="Output 9 6 9" xfId="22327"/>
    <cellStyle name="Output 9 6 9 2" xfId="22328"/>
    <cellStyle name="Output 9 7" xfId="22329"/>
    <cellStyle name="Output 9 7 10" xfId="22330"/>
    <cellStyle name="Output 9 7 10 2" xfId="22331"/>
    <cellStyle name="Output 9 7 11" xfId="22332"/>
    <cellStyle name="Output 9 7 11 2" xfId="22333"/>
    <cellStyle name="Output 9 7 12" xfId="22334"/>
    <cellStyle name="Output 9 7 12 2" xfId="22335"/>
    <cellStyle name="Output 9 7 13" xfId="22336"/>
    <cellStyle name="Output 9 7 13 2" xfId="22337"/>
    <cellStyle name="Output 9 7 14" xfId="22338"/>
    <cellStyle name="Output 9 7 14 2" xfId="22339"/>
    <cellStyle name="Output 9 7 15" xfId="22340"/>
    <cellStyle name="Output 9 7 15 2" xfId="22341"/>
    <cellStyle name="Output 9 7 16" xfId="22342"/>
    <cellStyle name="Output 9 7 16 2" xfId="22343"/>
    <cellStyle name="Output 9 7 17" xfId="22344"/>
    <cellStyle name="Output 9 7 17 2" xfId="22345"/>
    <cellStyle name="Output 9 7 18" xfId="22346"/>
    <cellStyle name="Output 9 7 18 2" xfId="22347"/>
    <cellStyle name="Output 9 7 19" xfId="22348"/>
    <cellStyle name="Output 9 7 2" xfId="22349"/>
    <cellStyle name="Output 9 7 2 10" xfId="22350"/>
    <cellStyle name="Output 9 7 2 10 2" xfId="22351"/>
    <cellStyle name="Output 9 7 2 11" xfId="22352"/>
    <cellStyle name="Output 9 7 2 11 2" xfId="22353"/>
    <cellStyle name="Output 9 7 2 12" xfId="22354"/>
    <cellStyle name="Output 9 7 2 12 2" xfId="22355"/>
    <cellStyle name="Output 9 7 2 13" xfId="22356"/>
    <cellStyle name="Output 9 7 2 13 2" xfId="22357"/>
    <cellStyle name="Output 9 7 2 14" xfId="22358"/>
    <cellStyle name="Output 9 7 2 14 2" xfId="22359"/>
    <cellStyle name="Output 9 7 2 15" xfId="22360"/>
    <cellStyle name="Output 9 7 2 15 2" xfId="22361"/>
    <cellStyle name="Output 9 7 2 16" xfId="22362"/>
    <cellStyle name="Output 9 7 2 16 2" xfId="22363"/>
    <cellStyle name="Output 9 7 2 17" xfId="22364"/>
    <cellStyle name="Output 9 7 2 17 2" xfId="22365"/>
    <cellStyle name="Output 9 7 2 18" xfId="22366"/>
    <cellStyle name="Output 9 7 2 2" xfId="22367"/>
    <cellStyle name="Output 9 7 2 2 2" xfId="22368"/>
    <cellStyle name="Output 9 7 2 3" xfId="22369"/>
    <cellStyle name="Output 9 7 2 3 2" xfId="22370"/>
    <cellStyle name="Output 9 7 2 4" xfId="22371"/>
    <cellStyle name="Output 9 7 2 4 2" xfId="22372"/>
    <cellStyle name="Output 9 7 2 5" xfId="22373"/>
    <cellStyle name="Output 9 7 2 5 2" xfId="22374"/>
    <cellStyle name="Output 9 7 2 6" xfId="22375"/>
    <cellStyle name="Output 9 7 2 6 2" xfId="22376"/>
    <cellStyle name="Output 9 7 2 7" xfId="22377"/>
    <cellStyle name="Output 9 7 2 7 2" xfId="22378"/>
    <cellStyle name="Output 9 7 2 8" xfId="22379"/>
    <cellStyle name="Output 9 7 2 8 2" xfId="22380"/>
    <cellStyle name="Output 9 7 2 9" xfId="22381"/>
    <cellStyle name="Output 9 7 2 9 2" xfId="22382"/>
    <cellStyle name="Output 9 7 3" xfId="22383"/>
    <cellStyle name="Output 9 7 3 10" xfId="22384"/>
    <cellStyle name="Output 9 7 3 10 2" xfId="22385"/>
    <cellStyle name="Output 9 7 3 11" xfId="22386"/>
    <cellStyle name="Output 9 7 3 11 2" xfId="22387"/>
    <cellStyle name="Output 9 7 3 12" xfId="22388"/>
    <cellStyle name="Output 9 7 3 12 2" xfId="22389"/>
    <cellStyle name="Output 9 7 3 13" xfId="22390"/>
    <cellStyle name="Output 9 7 3 13 2" xfId="22391"/>
    <cellStyle name="Output 9 7 3 14" xfId="22392"/>
    <cellStyle name="Output 9 7 3 14 2" xfId="22393"/>
    <cellStyle name="Output 9 7 3 15" xfId="22394"/>
    <cellStyle name="Output 9 7 3 15 2" xfId="22395"/>
    <cellStyle name="Output 9 7 3 16" xfId="22396"/>
    <cellStyle name="Output 9 7 3 2" xfId="22397"/>
    <cellStyle name="Output 9 7 3 2 2" xfId="22398"/>
    <cellStyle name="Output 9 7 3 3" xfId="22399"/>
    <cellStyle name="Output 9 7 3 3 2" xfId="22400"/>
    <cellStyle name="Output 9 7 3 4" xfId="22401"/>
    <cellStyle name="Output 9 7 3 4 2" xfId="22402"/>
    <cellStyle name="Output 9 7 3 5" xfId="22403"/>
    <cellStyle name="Output 9 7 3 5 2" xfId="22404"/>
    <cellStyle name="Output 9 7 3 6" xfId="22405"/>
    <cellStyle name="Output 9 7 3 6 2" xfId="22406"/>
    <cellStyle name="Output 9 7 3 7" xfId="22407"/>
    <cellStyle name="Output 9 7 3 7 2" xfId="22408"/>
    <cellStyle name="Output 9 7 3 8" xfId="22409"/>
    <cellStyle name="Output 9 7 3 8 2" xfId="22410"/>
    <cellStyle name="Output 9 7 3 9" xfId="22411"/>
    <cellStyle name="Output 9 7 3 9 2" xfId="22412"/>
    <cellStyle name="Output 9 7 4" xfId="22413"/>
    <cellStyle name="Output 9 7 4 10" xfId="22414"/>
    <cellStyle name="Output 9 7 4 10 2" xfId="22415"/>
    <cellStyle name="Output 9 7 4 11" xfId="22416"/>
    <cellStyle name="Output 9 7 4 11 2" xfId="22417"/>
    <cellStyle name="Output 9 7 4 12" xfId="22418"/>
    <cellStyle name="Output 9 7 4 12 2" xfId="22419"/>
    <cellStyle name="Output 9 7 4 13" xfId="22420"/>
    <cellStyle name="Output 9 7 4 13 2" xfId="22421"/>
    <cellStyle name="Output 9 7 4 14" xfId="22422"/>
    <cellStyle name="Output 9 7 4 14 2" xfId="22423"/>
    <cellStyle name="Output 9 7 4 15" xfId="22424"/>
    <cellStyle name="Output 9 7 4 15 2" xfId="22425"/>
    <cellStyle name="Output 9 7 4 16" xfId="22426"/>
    <cellStyle name="Output 9 7 4 2" xfId="22427"/>
    <cellStyle name="Output 9 7 4 2 2" xfId="22428"/>
    <cellStyle name="Output 9 7 4 3" xfId="22429"/>
    <cellStyle name="Output 9 7 4 3 2" xfId="22430"/>
    <cellStyle name="Output 9 7 4 4" xfId="22431"/>
    <cellStyle name="Output 9 7 4 4 2" xfId="22432"/>
    <cellStyle name="Output 9 7 4 5" xfId="22433"/>
    <cellStyle name="Output 9 7 4 5 2" xfId="22434"/>
    <cellStyle name="Output 9 7 4 6" xfId="22435"/>
    <cellStyle name="Output 9 7 4 6 2" xfId="22436"/>
    <cellStyle name="Output 9 7 4 7" xfId="22437"/>
    <cellStyle name="Output 9 7 4 7 2" xfId="22438"/>
    <cellStyle name="Output 9 7 4 8" xfId="22439"/>
    <cellStyle name="Output 9 7 4 8 2" xfId="22440"/>
    <cellStyle name="Output 9 7 4 9" xfId="22441"/>
    <cellStyle name="Output 9 7 4 9 2" xfId="22442"/>
    <cellStyle name="Output 9 7 5" xfId="22443"/>
    <cellStyle name="Output 9 7 5 10" xfId="22444"/>
    <cellStyle name="Output 9 7 5 10 2" xfId="22445"/>
    <cellStyle name="Output 9 7 5 11" xfId="22446"/>
    <cellStyle name="Output 9 7 5 11 2" xfId="22447"/>
    <cellStyle name="Output 9 7 5 12" xfId="22448"/>
    <cellStyle name="Output 9 7 5 12 2" xfId="22449"/>
    <cellStyle name="Output 9 7 5 13" xfId="22450"/>
    <cellStyle name="Output 9 7 5 13 2" xfId="22451"/>
    <cellStyle name="Output 9 7 5 14" xfId="22452"/>
    <cellStyle name="Output 9 7 5 14 2" xfId="22453"/>
    <cellStyle name="Output 9 7 5 15" xfId="22454"/>
    <cellStyle name="Output 9 7 5 2" xfId="22455"/>
    <cellStyle name="Output 9 7 5 2 2" xfId="22456"/>
    <cellStyle name="Output 9 7 5 3" xfId="22457"/>
    <cellStyle name="Output 9 7 5 3 2" xfId="22458"/>
    <cellStyle name="Output 9 7 5 4" xfId="22459"/>
    <cellStyle name="Output 9 7 5 4 2" xfId="22460"/>
    <cellStyle name="Output 9 7 5 5" xfId="22461"/>
    <cellStyle name="Output 9 7 5 5 2" xfId="22462"/>
    <cellStyle name="Output 9 7 5 6" xfId="22463"/>
    <cellStyle name="Output 9 7 5 6 2" xfId="22464"/>
    <cellStyle name="Output 9 7 5 7" xfId="22465"/>
    <cellStyle name="Output 9 7 5 7 2" xfId="22466"/>
    <cellStyle name="Output 9 7 5 8" xfId="22467"/>
    <cellStyle name="Output 9 7 5 8 2" xfId="22468"/>
    <cellStyle name="Output 9 7 5 9" xfId="22469"/>
    <cellStyle name="Output 9 7 5 9 2" xfId="22470"/>
    <cellStyle name="Output 9 7 6" xfId="22471"/>
    <cellStyle name="Output 9 7 6 2" xfId="22472"/>
    <cellStyle name="Output 9 7 7" xfId="22473"/>
    <cellStyle name="Output 9 7 7 2" xfId="22474"/>
    <cellStyle name="Output 9 7 8" xfId="22475"/>
    <cellStyle name="Output 9 7 8 2" xfId="22476"/>
    <cellStyle name="Output 9 7 9" xfId="22477"/>
    <cellStyle name="Output 9 7 9 2" xfId="22478"/>
    <cellStyle name="Output 9 8" xfId="22479"/>
    <cellStyle name="Output 9 8 10" xfId="22480"/>
    <cellStyle name="Output 9 8 10 2" xfId="22481"/>
    <cellStyle name="Output 9 8 11" xfId="22482"/>
    <cellStyle name="Output 9 8 11 2" xfId="22483"/>
    <cellStyle name="Output 9 8 12" xfId="22484"/>
    <cellStyle name="Output 9 8 12 2" xfId="22485"/>
    <cellStyle name="Output 9 8 13" xfId="22486"/>
    <cellStyle name="Output 9 8 13 2" xfId="22487"/>
    <cellStyle name="Output 9 8 14" xfId="22488"/>
    <cellStyle name="Output 9 8 14 2" xfId="22489"/>
    <cellStyle name="Output 9 8 15" xfId="22490"/>
    <cellStyle name="Output 9 8 15 2" xfId="22491"/>
    <cellStyle name="Output 9 8 16" xfId="22492"/>
    <cellStyle name="Output 9 8 16 2" xfId="22493"/>
    <cellStyle name="Output 9 8 17" xfId="22494"/>
    <cellStyle name="Output 9 8 17 2" xfId="22495"/>
    <cellStyle name="Output 9 8 18" xfId="22496"/>
    <cellStyle name="Output 9 8 2" xfId="22497"/>
    <cellStyle name="Output 9 8 2 10" xfId="22498"/>
    <cellStyle name="Output 9 8 2 10 2" xfId="22499"/>
    <cellStyle name="Output 9 8 2 11" xfId="22500"/>
    <cellStyle name="Output 9 8 2 11 2" xfId="22501"/>
    <cellStyle name="Output 9 8 2 12" xfId="22502"/>
    <cellStyle name="Output 9 8 2 12 2" xfId="22503"/>
    <cellStyle name="Output 9 8 2 13" xfId="22504"/>
    <cellStyle name="Output 9 8 2 13 2" xfId="22505"/>
    <cellStyle name="Output 9 8 2 14" xfId="22506"/>
    <cellStyle name="Output 9 8 2 14 2" xfId="22507"/>
    <cellStyle name="Output 9 8 2 15" xfId="22508"/>
    <cellStyle name="Output 9 8 2 15 2" xfId="22509"/>
    <cellStyle name="Output 9 8 2 16" xfId="22510"/>
    <cellStyle name="Output 9 8 2 16 2" xfId="22511"/>
    <cellStyle name="Output 9 8 2 17" xfId="22512"/>
    <cellStyle name="Output 9 8 2 17 2" xfId="22513"/>
    <cellStyle name="Output 9 8 2 18" xfId="22514"/>
    <cellStyle name="Output 9 8 2 2" xfId="22515"/>
    <cellStyle name="Output 9 8 2 2 2" xfId="22516"/>
    <cellStyle name="Output 9 8 2 3" xfId="22517"/>
    <cellStyle name="Output 9 8 2 3 2" xfId="22518"/>
    <cellStyle name="Output 9 8 2 4" xfId="22519"/>
    <cellStyle name="Output 9 8 2 4 2" xfId="22520"/>
    <cellStyle name="Output 9 8 2 5" xfId="22521"/>
    <cellStyle name="Output 9 8 2 5 2" xfId="22522"/>
    <cellStyle name="Output 9 8 2 6" xfId="22523"/>
    <cellStyle name="Output 9 8 2 6 2" xfId="22524"/>
    <cellStyle name="Output 9 8 2 7" xfId="22525"/>
    <cellStyle name="Output 9 8 2 7 2" xfId="22526"/>
    <cellStyle name="Output 9 8 2 8" xfId="22527"/>
    <cellStyle name="Output 9 8 2 8 2" xfId="22528"/>
    <cellStyle name="Output 9 8 2 9" xfId="22529"/>
    <cellStyle name="Output 9 8 2 9 2" xfId="22530"/>
    <cellStyle name="Output 9 8 3" xfId="22531"/>
    <cellStyle name="Output 9 8 3 10" xfId="22532"/>
    <cellStyle name="Output 9 8 3 10 2" xfId="22533"/>
    <cellStyle name="Output 9 8 3 11" xfId="22534"/>
    <cellStyle name="Output 9 8 3 11 2" xfId="22535"/>
    <cellStyle name="Output 9 8 3 12" xfId="22536"/>
    <cellStyle name="Output 9 8 3 12 2" xfId="22537"/>
    <cellStyle name="Output 9 8 3 13" xfId="22538"/>
    <cellStyle name="Output 9 8 3 13 2" xfId="22539"/>
    <cellStyle name="Output 9 8 3 14" xfId="22540"/>
    <cellStyle name="Output 9 8 3 14 2" xfId="22541"/>
    <cellStyle name="Output 9 8 3 15" xfId="22542"/>
    <cellStyle name="Output 9 8 3 15 2" xfId="22543"/>
    <cellStyle name="Output 9 8 3 16" xfId="22544"/>
    <cellStyle name="Output 9 8 3 2" xfId="22545"/>
    <cellStyle name="Output 9 8 3 2 2" xfId="22546"/>
    <cellStyle name="Output 9 8 3 3" xfId="22547"/>
    <cellStyle name="Output 9 8 3 3 2" xfId="22548"/>
    <cellStyle name="Output 9 8 3 4" xfId="22549"/>
    <cellStyle name="Output 9 8 3 4 2" xfId="22550"/>
    <cellStyle name="Output 9 8 3 5" xfId="22551"/>
    <cellStyle name="Output 9 8 3 5 2" xfId="22552"/>
    <cellStyle name="Output 9 8 3 6" xfId="22553"/>
    <cellStyle name="Output 9 8 3 6 2" xfId="22554"/>
    <cellStyle name="Output 9 8 3 7" xfId="22555"/>
    <cellStyle name="Output 9 8 3 7 2" xfId="22556"/>
    <cellStyle name="Output 9 8 3 8" xfId="22557"/>
    <cellStyle name="Output 9 8 3 8 2" xfId="22558"/>
    <cellStyle name="Output 9 8 3 9" xfId="22559"/>
    <cellStyle name="Output 9 8 3 9 2" xfId="22560"/>
    <cellStyle name="Output 9 8 4" xfId="22561"/>
    <cellStyle name="Output 9 8 4 10" xfId="22562"/>
    <cellStyle name="Output 9 8 4 10 2" xfId="22563"/>
    <cellStyle name="Output 9 8 4 11" xfId="22564"/>
    <cellStyle name="Output 9 8 4 11 2" xfId="22565"/>
    <cellStyle name="Output 9 8 4 12" xfId="22566"/>
    <cellStyle name="Output 9 8 4 12 2" xfId="22567"/>
    <cellStyle name="Output 9 8 4 13" xfId="22568"/>
    <cellStyle name="Output 9 8 4 13 2" xfId="22569"/>
    <cellStyle name="Output 9 8 4 14" xfId="22570"/>
    <cellStyle name="Output 9 8 4 14 2" xfId="22571"/>
    <cellStyle name="Output 9 8 4 15" xfId="22572"/>
    <cellStyle name="Output 9 8 4 15 2" xfId="22573"/>
    <cellStyle name="Output 9 8 4 16" xfId="22574"/>
    <cellStyle name="Output 9 8 4 2" xfId="22575"/>
    <cellStyle name="Output 9 8 4 2 2" xfId="22576"/>
    <cellStyle name="Output 9 8 4 3" xfId="22577"/>
    <cellStyle name="Output 9 8 4 3 2" xfId="22578"/>
    <cellStyle name="Output 9 8 4 4" xfId="22579"/>
    <cellStyle name="Output 9 8 4 4 2" xfId="22580"/>
    <cellStyle name="Output 9 8 4 5" xfId="22581"/>
    <cellStyle name="Output 9 8 4 5 2" xfId="22582"/>
    <cellStyle name="Output 9 8 4 6" xfId="22583"/>
    <cellStyle name="Output 9 8 4 6 2" xfId="22584"/>
    <cellStyle name="Output 9 8 4 7" xfId="22585"/>
    <cellStyle name="Output 9 8 4 7 2" xfId="22586"/>
    <cellStyle name="Output 9 8 4 8" xfId="22587"/>
    <cellStyle name="Output 9 8 4 8 2" xfId="22588"/>
    <cellStyle name="Output 9 8 4 9" xfId="22589"/>
    <cellStyle name="Output 9 8 4 9 2" xfId="22590"/>
    <cellStyle name="Output 9 8 5" xfId="22591"/>
    <cellStyle name="Output 9 8 5 10" xfId="22592"/>
    <cellStyle name="Output 9 8 5 10 2" xfId="22593"/>
    <cellStyle name="Output 9 8 5 11" xfId="22594"/>
    <cellStyle name="Output 9 8 5 11 2" xfId="22595"/>
    <cellStyle name="Output 9 8 5 12" xfId="22596"/>
    <cellStyle name="Output 9 8 5 12 2" xfId="22597"/>
    <cellStyle name="Output 9 8 5 13" xfId="22598"/>
    <cellStyle name="Output 9 8 5 13 2" xfId="22599"/>
    <cellStyle name="Output 9 8 5 14" xfId="22600"/>
    <cellStyle name="Output 9 8 5 2" xfId="22601"/>
    <cellStyle name="Output 9 8 5 2 2" xfId="22602"/>
    <cellStyle name="Output 9 8 5 3" xfId="22603"/>
    <cellStyle name="Output 9 8 5 3 2" xfId="22604"/>
    <cellStyle name="Output 9 8 5 4" xfId="22605"/>
    <cellStyle name="Output 9 8 5 4 2" xfId="22606"/>
    <cellStyle name="Output 9 8 5 5" xfId="22607"/>
    <cellStyle name="Output 9 8 5 5 2" xfId="22608"/>
    <cellStyle name="Output 9 8 5 6" xfId="22609"/>
    <cellStyle name="Output 9 8 5 6 2" xfId="22610"/>
    <cellStyle name="Output 9 8 5 7" xfId="22611"/>
    <cellStyle name="Output 9 8 5 7 2" xfId="22612"/>
    <cellStyle name="Output 9 8 5 8" xfId="22613"/>
    <cellStyle name="Output 9 8 5 8 2" xfId="22614"/>
    <cellStyle name="Output 9 8 5 9" xfId="22615"/>
    <cellStyle name="Output 9 8 5 9 2" xfId="22616"/>
    <cellStyle name="Output 9 8 6" xfId="22617"/>
    <cellStyle name="Output 9 8 6 2" xfId="22618"/>
    <cellStyle name="Output 9 8 7" xfId="22619"/>
    <cellStyle name="Output 9 8 7 2" xfId="22620"/>
    <cellStyle name="Output 9 8 8" xfId="22621"/>
    <cellStyle name="Output 9 8 8 2" xfId="22622"/>
    <cellStyle name="Output 9 8 9" xfId="22623"/>
    <cellStyle name="Output 9 8 9 2" xfId="22624"/>
    <cellStyle name="Output 9 9" xfId="22625"/>
    <cellStyle name="Output 9 9 10" xfId="22626"/>
    <cellStyle name="Output 9 9 10 2" xfId="22627"/>
    <cellStyle name="Output 9 9 11" xfId="22628"/>
    <cellStyle name="Output 9 9 11 2" xfId="22629"/>
    <cellStyle name="Output 9 9 12" xfId="22630"/>
    <cellStyle name="Output 9 9 12 2" xfId="22631"/>
    <cellStyle name="Output 9 9 13" xfId="22632"/>
    <cellStyle name="Output 9 9 13 2" xfId="22633"/>
    <cellStyle name="Output 9 9 14" xfId="22634"/>
    <cellStyle name="Output 9 9 14 2" xfId="22635"/>
    <cellStyle name="Output 9 9 15" xfId="22636"/>
    <cellStyle name="Output 9 9 15 2" xfId="22637"/>
    <cellStyle name="Output 9 9 16" xfId="22638"/>
    <cellStyle name="Output 9 9 16 2" xfId="22639"/>
    <cellStyle name="Output 9 9 17" xfId="22640"/>
    <cellStyle name="Output 9 9 17 2" xfId="22641"/>
    <cellStyle name="Output 9 9 18" xfId="22642"/>
    <cellStyle name="Output 9 9 2" xfId="22643"/>
    <cellStyle name="Output 9 9 2 10" xfId="22644"/>
    <cellStyle name="Output 9 9 2 10 2" xfId="22645"/>
    <cellStyle name="Output 9 9 2 11" xfId="22646"/>
    <cellStyle name="Output 9 9 2 11 2" xfId="22647"/>
    <cellStyle name="Output 9 9 2 12" xfId="22648"/>
    <cellStyle name="Output 9 9 2 12 2" xfId="22649"/>
    <cellStyle name="Output 9 9 2 13" xfId="22650"/>
    <cellStyle name="Output 9 9 2 13 2" xfId="22651"/>
    <cellStyle name="Output 9 9 2 14" xfId="22652"/>
    <cellStyle name="Output 9 9 2 14 2" xfId="22653"/>
    <cellStyle name="Output 9 9 2 15" xfId="22654"/>
    <cellStyle name="Output 9 9 2 15 2" xfId="22655"/>
    <cellStyle name="Output 9 9 2 16" xfId="22656"/>
    <cellStyle name="Output 9 9 2 16 2" xfId="22657"/>
    <cellStyle name="Output 9 9 2 17" xfId="22658"/>
    <cellStyle name="Output 9 9 2 17 2" xfId="22659"/>
    <cellStyle name="Output 9 9 2 18" xfId="22660"/>
    <cellStyle name="Output 9 9 2 2" xfId="22661"/>
    <cellStyle name="Output 9 9 2 2 2" xfId="22662"/>
    <cellStyle name="Output 9 9 2 3" xfId="22663"/>
    <cellStyle name="Output 9 9 2 3 2" xfId="22664"/>
    <cellStyle name="Output 9 9 2 4" xfId="22665"/>
    <cellStyle name="Output 9 9 2 4 2" xfId="22666"/>
    <cellStyle name="Output 9 9 2 5" xfId="22667"/>
    <cellStyle name="Output 9 9 2 5 2" xfId="22668"/>
    <cellStyle name="Output 9 9 2 6" xfId="22669"/>
    <cellStyle name="Output 9 9 2 6 2" xfId="22670"/>
    <cellStyle name="Output 9 9 2 7" xfId="22671"/>
    <cellStyle name="Output 9 9 2 7 2" xfId="22672"/>
    <cellStyle name="Output 9 9 2 8" xfId="22673"/>
    <cellStyle name="Output 9 9 2 8 2" xfId="22674"/>
    <cellStyle name="Output 9 9 2 9" xfId="22675"/>
    <cellStyle name="Output 9 9 2 9 2" xfId="22676"/>
    <cellStyle name="Output 9 9 3" xfId="22677"/>
    <cellStyle name="Output 9 9 3 10" xfId="22678"/>
    <cellStyle name="Output 9 9 3 10 2" xfId="22679"/>
    <cellStyle name="Output 9 9 3 11" xfId="22680"/>
    <cellStyle name="Output 9 9 3 11 2" xfId="22681"/>
    <cellStyle name="Output 9 9 3 12" xfId="22682"/>
    <cellStyle name="Output 9 9 3 12 2" xfId="22683"/>
    <cellStyle name="Output 9 9 3 13" xfId="22684"/>
    <cellStyle name="Output 9 9 3 13 2" xfId="22685"/>
    <cellStyle name="Output 9 9 3 14" xfId="22686"/>
    <cellStyle name="Output 9 9 3 14 2" xfId="22687"/>
    <cellStyle name="Output 9 9 3 15" xfId="22688"/>
    <cellStyle name="Output 9 9 3 15 2" xfId="22689"/>
    <cellStyle name="Output 9 9 3 16" xfId="22690"/>
    <cellStyle name="Output 9 9 3 2" xfId="22691"/>
    <cellStyle name="Output 9 9 3 2 2" xfId="22692"/>
    <cellStyle name="Output 9 9 3 3" xfId="22693"/>
    <cellStyle name="Output 9 9 3 3 2" xfId="22694"/>
    <cellStyle name="Output 9 9 3 4" xfId="22695"/>
    <cellStyle name="Output 9 9 3 4 2" xfId="22696"/>
    <cellStyle name="Output 9 9 3 5" xfId="22697"/>
    <cellStyle name="Output 9 9 3 5 2" xfId="22698"/>
    <cellStyle name="Output 9 9 3 6" xfId="22699"/>
    <cellStyle name="Output 9 9 3 6 2" xfId="22700"/>
    <cellStyle name="Output 9 9 3 7" xfId="22701"/>
    <cellStyle name="Output 9 9 3 7 2" xfId="22702"/>
    <cellStyle name="Output 9 9 3 8" xfId="22703"/>
    <cellStyle name="Output 9 9 3 8 2" xfId="22704"/>
    <cellStyle name="Output 9 9 3 9" xfId="22705"/>
    <cellStyle name="Output 9 9 3 9 2" xfId="22706"/>
    <cellStyle name="Output 9 9 4" xfId="22707"/>
    <cellStyle name="Output 9 9 4 10" xfId="22708"/>
    <cellStyle name="Output 9 9 4 10 2" xfId="22709"/>
    <cellStyle name="Output 9 9 4 11" xfId="22710"/>
    <cellStyle name="Output 9 9 4 11 2" xfId="22711"/>
    <cellStyle name="Output 9 9 4 12" xfId="22712"/>
    <cellStyle name="Output 9 9 4 12 2" xfId="22713"/>
    <cellStyle name="Output 9 9 4 13" xfId="22714"/>
    <cellStyle name="Output 9 9 4 13 2" xfId="22715"/>
    <cellStyle name="Output 9 9 4 14" xfId="22716"/>
    <cellStyle name="Output 9 9 4 14 2" xfId="22717"/>
    <cellStyle name="Output 9 9 4 15" xfId="22718"/>
    <cellStyle name="Output 9 9 4 15 2" xfId="22719"/>
    <cellStyle name="Output 9 9 4 16" xfId="22720"/>
    <cellStyle name="Output 9 9 4 2" xfId="22721"/>
    <cellStyle name="Output 9 9 4 2 2" xfId="22722"/>
    <cellStyle name="Output 9 9 4 3" xfId="22723"/>
    <cellStyle name="Output 9 9 4 3 2" xfId="22724"/>
    <cellStyle name="Output 9 9 4 4" xfId="22725"/>
    <cellStyle name="Output 9 9 4 4 2" xfId="22726"/>
    <cellStyle name="Output 9 9 4 5" xfId="22727"/>
    <cellStyle name="Output 9 9 4 5 2" xfId="22728"/>
    <cellStyle name="Output 9 9 4 6" xfId="22729"/>
    <cellStyle name="Output 9 9 4 6 2" xfId="22730"/>
    <cellStyle name="Output 9 9 4 7" xfId="22731"/>
    <cellStyle name="Output 9 9 4 7 2" xfId="22732"/>
    <cellStyle name="Output 9 9 4 8" xfId="22733"/>
    <cellStyle name="Output 9 9 4 8 2" xfId="22734"/>
    <cellStyle name="Output 9 9 4 9" xfId="22735"/>
    <cellStyle name="Output 9 9 4 9 2" xfId="22736"/>
    <cellStyle name="Output 9 9 5" xfId="22737"/>
    <cellStyle name="Output 9 9 5 10" xfId="22738"/>
    <cellStyle name="Output 9 9 5 10 2" xfId="22739"/>
    <cellStyle name="Output 9 9 5 11" xfId="22740"/>
    <cellStyle name="Output 9 9 5 11 2" xfId="22741"/>
    <cellStyle name="Output 9 9 5 12" xfId="22742"/>
    <cellStyle name="Output 9 9 5 12 2" xfId="22743"/>
    <cellStyle name="Output 9 9 5 13" xfId="22744"/>
    <cellStyle name="Output 9 9 5 13 2" xfId="22745"/>
    <cellStyle name="Output 9 9 5 14" xfId="22746"/>
    <cellStyle name="Output 9 9 5 2" xfId="22747"/>
    <cellStyle name="Output 9 9 5 2 2" xfId="22748"/>
    <cellStyle name="Output 9 9 5 3" xfId="22749"/>
    <cellStyle name="Output 9 9 5 3 2" xfId="22750"/>
    <cellStyle name="Output 9 9 5 4" xfId="22751"/>
    <cellStyle name="Output 9 9 5 4 2" xfId="22752"/>
    <cellStyle name="Output 9 9 5 5" xfId="22753"/>
    <cellStyle name="Output 9 9 5 5 2" xfId="22754"/>
    <cellStyle name="Output 9 9 5 6" xfId="22755"/>
    <cellStyle name="Output 9 9 5 6 2" xfId="22756"/>
    <cellStyle name="Output 9 9 5 7" xfId="22757"/>
    <cellStyle name="Output 9 9 5 7 2" xfId="22758"/>
    <cellStyle name="Output 9 9 5 8" xfId="22759"/>
    <cellStyle name="Output 9 9 5 8 2" xfId="22760"/>
    <cellStyle name="Output 9 9 5 9" xfId="22761"/>
    <cellStyle name="Output 9 9 5 9 2" xfId="22762"/>
    <cellStyle name="Output 9 9 6" xfId="22763"/>
    <cellStyle name="Output 9 9 6 2" xfId="22764"/>
    <cellStyle name="Output 9 9 7" xfId="22765"/>
    <cellStyle name="Output 9 9 7 2" xfId="22766"/>
    <cellStyle name="Output 9 9 8" xfId="22767"/>
    <cellStyle name="Output 9 9 8 2" xfId="22768"/>
    <cellStyle name="Output 9 9 9" xfId="22769"/>
    <cellStyle name="Output 9 9 9 2" xfId="22770"/>
    <cellStyle name="Percent" xfId="16" builtinId="5"/>
    <cellStyle name="Percent 10" xfId="22771"/>
    <cellStyle name="Percent 10 2" xfId="22772"/>
    <cellStyle name="Percent 10 3" xfId="22773"/>
    <cellStyle name="Percent 11" xfId="22774"/>
    <cellStyle name="Percent 12" xfId="22775"/>
    <cellStyle name="Percent 13" xfId="22776"/>
    <cellStyle name="Percent 14" xfId="22777"/>
    <cellStyle name="Percent 15" xfId="852"/>
    <cellStyle name="Percent 16" xfId="28176"/>
    <cellStyle name="Percent 2" xfId="17"/>
    <cellStyle name="Percent 2 10" xfId="727"/>
    <cellStyle name="Percent 2 11" xfId="22778"/>
    <cellStyle name="Percent 2 2" xfId="18"/>
    <cellStyle name="Percent 2 2 2" xfId="729"/>
    <cellStyle name="Percent 2 2 3" xfId="728"/>
    <cellStyle name="Percent 2 2 4" xfId="22779"/>
    <cellStyle name="Percent 2 3" xfId="29"/>
    <cellStyle name="Percent 2 3 2" xfId="731"/>
    <cellStyle name="Percent 2 3 2 2" xfId="732"/>
    <cellStyle name="Percent 2 3 2 2 2" xfId="733"/>
    <cellStyle name="Percent 2 3 2 3" xfId="734"/>
    <cellStyle name="Percent 2 3 3" xfId="735"/>
    <cellStyle name="Percent 2 3 3 2" xfId="736"/>
    <cellStyle name="Percent 2 3 4" xfId="737"/>
    <cellStyle name="Percent 2 3 5" xfId="730"/>
    <cellStyle name="Percent 2 4" xfId="738"/>
    <cellStyle name="Percent 2 4 2" xfId="739"/>
    <cellStyle name="Percent 2 4 2 2" xfId="740"/>
    <cellStyle name="Percent 2 4 3" xfId="741"/>
    <cellStyle name="Percent 2 4 4" xfId="22780"/>
    <cellStyle name="Percent 2 5" xfId="742"/>
    <cellStyle name="Percent 2 5 2" xfId="743"/>
    <cellStyle name="Percent 2 5 2 2" xfId="744"/>
    <cellStyle name="Percent 2 5 3" xfId="745"/>
    <cellStyle name="Percent 2 6" xfId="746"/>
    <cellStyle name="Percent 2 6 2" xfId="747"/>
    <cellStyle name="Percent 2 6 2 2" xfId="748"/>
    <cellStyle name="Percent 2 6 3" xfId="749"/>
    <cellStyle name="Percent 2 7" xfId="750"/>
    <cellStyle name="Percent 2 7 2" xfId="751"/>
    <cellStyle name="Percent 2 8" xfId="752"/>
    <cellStyle name="Percent 2 9" xfId="753"/>
    <cellStyle name="Percent 3" xfId="19"/>
    <cellStyle name="Percent 3 2" xfId="755"/>
    <cellStyle name="Percent 3 2 2" xfId="756"/>
    <cellStyle name="Percent 3 2 2 2" xfId="22783"/>
    <cellStyle name="Percent 3 2 3" xfId="22782"/>
    <cellStyle name="Percent 3 3" xfId="757"/>
    <cellStyle name="Percent 3 3 2" xfId="22784"/>
    <cellStyle name="Percent 3 4" xfId="754"/>
    <cellStyle name="Percent 3 4 2" xfId="22785"/>
    <cellStyle name="Percent 3 5" xfId="22786"/>
    <cellStyle name="Percent 3 6" xfId="22781"/>
    <cellStyle name="Percent 4" xfId="20"/>
    <cellStyle name="Percent 4 2" xfId="758"/>
    <cellStyle name="Percent 4 2 2" xfId="759"/>
    <cellStyle name="Percent 4 2 2 2" xfId="760"/>
    <cellStyle name="Percent 4 2 2 2 2" xfId="761"/>
    <cellStyle name="Percent 4 2 2 3" xfId="762"/>
    <cellStyle name="Percent 4 2 3" xfId="763"/>
    <cellStyle name="Percent 4 2 3 2" xfId="764"/>
    <cellStyle name="Percent 4 2 4" xfId="765"/>
    <cellStyle name="Percent 4 3" xfId="766"/>
    <cellStyle name="Percent 4 3 2" xfId="767"/>
    <cellStyle name="Percent 4 3 2 2" xfId="768"/>
    <cellStyle name="Percent 4 3 3" xfId="769"/>
    <cellStyle name="Percent 4 4" xfId="770"/>
    <cellStyle name="Percent 4 4 2" xfId="771"/>
    <cellStyle name="Percent 4 4 2 2" xfId="772"/>
    <cellStyle name="Percent 4 4 3" xfId="773"/>
    <cellStyle name="Percent 4 5" xfId="774"/>
    <cellStyle name="Percent 4 5 2" xfId="775"/>
    <cellStyle name="Percent 4 5 2 2" xfId="776"/>
    <cellStyle name="Percent 4 5 3" xfId="777"/>
    <cellStyle name="Percent 4 6" xfId="778"/>
    <cellStyle name="Percent 4 6 2" xfId="779"/>
    <cellStyle name="Percent 4 7" xfId="780"/>
    <cellStyle name="Percent 4 8" xfId="781"/>
    <cellStyle name="Percent 4 9" xfId="22787"/>
    <cellStyle name="Percent 5" xfId="21"/>
    <cellStyle name="Percent 5 2" xfId="782"/>
    <cellStyle name="Percent 5 2 2" xfId="22789"/>
    <cellStyle name="Percent 5 3" xfId="783"/>
    <cellStyle name="Percent 5 3 2" xfId="22790"/>
    <cellStyle name="Percent 5 4" xfId="22788"/>
    <cellStyle name="Percent 6" xfId="22"/>
    <cellStyle name="Percent 6 2" xfId="785"/>
    <cellStyle name="Percent 6 2 2" xfId="22792"/>
    <cellStyle name="Percent 6 3" xfId="784"/>
    <cellStyle name="Percent 6 4" xfId="22791"/>
    <cellStyle name="Percent 7" xfId="786"/>
    <cellStyle name="Percent 7 2" xfId="22794"/>
    <cellStyle name="Percent 7 3" xfId="22795"/>
    <cellStyle name="Percent 7 4" xfId="22793"/>
    <cellStyle name="Percent 8" xfId="787"/>
    <cellStyle name="Percent 8 2" xfId="788"/>
    <cellStyle name="Percent 8 2 2" xfId="22797"/>
    <cellStyle name="Percent 8 3" xfId="22798"/>
    <cellStyle name="Percent 8 4" xfId="22799"/>
    <cellStyle name="Percent 8 5" xfId="22800"/>
    <cellStyle name="Percent 8 6" xfId="22796"/>
    <cellStyle name="Percent 9" xfId="789"/>
    <cellStyle name="Percent 9 2" xfId="22802"/>
    <cellStyle name="Percent 9 3" xfId="22803"/>
    <cellStyle name="Percent 9 4" xfId="22804"/>
    <cellStyle name="Percent 9 5" xfId="22801"/>
    <cellStyle name="Style 1" xfId="790"/>
    <cellStyle name="Title 2" xfId="791"/>
    <cellStyle name="Title 2 2" xfId="792"/>
    <cellStyle name="Title 3" xfId="793"/>
    <cellStyle name="Total 10" xfId="22805"/>
    <cellStyle name="Total 2" xfId="794"/>
    <cellStyle name="Total 2 2" xfId="795"/>
    <cellStyle name="Total 2 2 2" xfId="796"/>
    <cellStyle name="Total 2 2 2 2" xfId="797"/>
    <cellStyle name="Total 2 2 2 2 2" xfId="798"/>
    <cellStyle name="Total 2 2 2 2 3" xfId="799"/>
    <cellStyle name="Total 2 2 2 3" xfId="800"/>
    <cellStyle name="Total 2 2 2 4" xfId="801"/>
    <cellStyle name="Total 2 2 3" xfId="802"/>
    <cellStyle name="Total 2 2 3 2" xfId="803"/>
    <cellStyle name="Total 2 2 3 3" xfId="804"/>
    <cellStyle name="Total 2 2 4" xfId="805"/>
    <cellStyle name="Total 2 2 5" xfId="806"/>
    <cellStyle name="Total 2 3" xfId="807"/>
    <cellStyle name="Total 2 3 2" xfId="808"/>
    <cellStyle name="Total 2 3 2 2" xfId="809"/>
    <cellStyle name="Total 2 3 2 3" xfId="810"/>
    <cellStyle name="Total 2 3 3" xfId="811"/>
    <cellStyle name="Total 2 3 4" xfId="812"/>
    <cellStyle name="Total 2 4" xfId="813"/>
    <cellStyle name="Total 2 5" xfId="814"/>
    <cellStyle name="Total 2 5 2" xfId="815"/>
    <cellStyle name="Total 2 5 3" xfId="816"/>
    <cellStyle name="Total 2 6" xfId="817"/>
    <cellStyle name="Total 2 7" xfId="818"/>
    <cellStyle name="Total 2 8" xfId="22806"/>
    <cellStyle name="Total 3" xfId="819"/>
    <cellStyle name="Total 3 2" xfId="820"/>
    <cellStyle name="Total 3 2 2" xfId="821"/>
    <cellStyle name="Total 3 2 2 2" xfId="822"/>
    <cellStyle name="Total 3 2 2 3" xfId="823"/>
    <cellStyle name="Total 3 2 3" xfId="824"/>
    <cellStyle name="Total 3 2 4" xfId="825"/>
    <cellStyle name="Total 3 3" xfId="826"/>
    <cellStyle name="Total 3 3 2" xfId="827"/>
    <cellStyle name="Total 3 3 3" xfId="828"/>
    <cellStyle name="Total 3 4" xfId="829"/>
    <cellStyle name="Total 3 5" xfId="830"/>
    <cellStyle name="Total 3 6" xfId="22807"/>
    <cellStyle name="Total 4" xfId="831"/>
    <cellStyle name="Total 4 2" xfId="832"/>
    <cellStyle name="Total 4 2 2" xfId="833"/>
    <cellStyle name="Total 4 2 3" xfId="834"/>
    <cellStyle name="Total 4 3" xfId="835"/>
    <cellStyle name="Total 4 4" xfId="836"/>
    <cellStyle name="Total 4 5" xfId="22808"/>
    <cellStyle name="Total 5" xfId="837"/>
    <cellStyle name="Total 5 2" xfId="838"/>
    <cellStyle name="Total 5 3" xfId="839"/>
    <cellStyle name="Total 5 4" xfId="22809"/>
    <cellStyle name="Total 6" xfId="22810"/>
    <cellStyle name="Total 7" xfId="22811"/>
    <cellStyle name="Total 8" xfId="22812"/>
    <cellStyle name="Total 8 10" xfId="22813"/>
    <cellStyle name="Total 8 10 10" xfId="22814"/>
    <cellStyle name="Total 8 10 10 2" xfId="22815"/>
    <cellStyle name="Total 8 10 11" xfId="22816"/>
    <cellStyle name="Total 8 10 11 2" xfId="22817"/>
    <cellStyle name="Total 8 10 12" xfId="22818"/>
    <cellStyle name="Total 8 10 12 2" xfId="22819"/>
    <cellStyle name="Total 8 10 13" xfId="22820"/>
    <cellStyle name="Total 8 10 13 2" xfId="22821"/>
    <cellStyle name="Total 8 10 14" xfId="22822"/>
    <cellStyle name="Total 8 10 14 2" xfId="22823"/>
    <cellStyle name="Total 8 10 15" xfId="22824"/>
    <cellStyle name="Total 8 10 15 2" xfId="22825"/>
    <cellStyle name="Total 8 10 16" xfId="22826"/>
    <cellStyle name="Total 8 10 16 2" xfId="22827"/>
    <cellStyle name="Total 8 10 17" xfId="22828"/>
    <cellStyle name="Total 8 10 17 2" xfId="22829"/>
    <cellStyle name="Total 8 10 18" xfId="22830"/>
    <cellStyle name="Total 8 10 2" xfId="22831"/>
    <cellStyle name="Total 8 10 2 2" xfId="22832"/>
    <cellStyle name="Total 8 10 3" xfId="22833"/>
    <cellStyle name="Total 8 10 3 2" xfId="22834"/>
    <cellStyle name="Total 8 10 4" xfId="22835"/>
    <cellStyle name="Total 8 10 4 2" xfId="22836"/>
    <cellStyle name="Total 8 10 5" xfId="22837"/>
    <cellStyle name="Total 8 10 5 2" xfId="22838"/>
    <cellStyle name="Total 8 10 6" xfId="22839"/>
    <cellStyle name="Total 8 10 6 2" xfId="22840"/>
    <cellStyle name="Total 8 10 7" xfId="22841"/>
    <cellStyle name="Total 8 10 7 2" xfId="22842"/>
    <cellStyle name="Total 8 10 8" xfId="22843"/>
    <cellStyle name="Total 8 10 8 2" xfId="22844"/>
    <cellStyle name="Total 8 10 9" xfId="22845"/>
    <cellStyle name="Total 8 10 9 2" xfId="22846"/>
    <cellStyle name="Total 8 11" xfId="22847"/>
    <cellStyle name="Total 8 11 10" xfId="22848"/>
    <cellStyle name="Total 8 11 10 2" xfId="22849"/>
    <cellStyle name="Total 8 11 11" xfId="22850"/>
    <cellStyle name="Total 8 11 11 2" xfId="22851"/>
    <cellStyle name="Total 8 11 12" xfId="22852"/>
    <cellStyle name="Total 8 11 12 2" xfId="22853"/>
    <cellStyle name="Total 8 11 13" xfId="22854"/>
    <cellStyle name="Total 8 11 13 2" xfId="22855"/>
    <cellStyle name="Total 8 11 14" xfId="22856"/>
    <cellStyle name="Total 8 11 14 2" xfId="22857"/>
    <cellStyle name="Total 8 11 15" xfId="22858"/>
    <cellStyle name="Total 8 11 15 2" xfId="22859"/>
    <cellStyle name="Total 8 11 16" xfId="22860"/>
    <cellStyle name="Total 8 11 16 2" xfId="22861"/>
    <cellStyle name="Total 8 11 17" xfId="22862"/>
    <cellStyle name="Total 8 11 17 2" xfId="22863"/>
    <cellStyle name="Total 8 11 18" xfId="22864"/>
    <cellStyle name="Total 8 11 2" xfId="22865"/>
    <cellStyle name="Total 8 11 2 2" xfId="22866"/>
    <cellStyle name="Total 8 11 3" xfId="22867"/>
    <cellStyle name="Total 8 11 3 2" xfId="22868"/>
    <cellStyle name="Total 8 11 4" xfId="22869"/>
    <cellStyle name="Total 8 11 4 2" xfId="22870"/>
    <cellStyle name="Total 8 11 5" xfId="22871"/>
    <cellStyle name="Total 8 11 5 2" xfId="22872"/>
    <cellStyle name="Total 8 11 6" xfId="22873"/>
    <cellStyle name="Total 8 11 6 2" xfId="22874"/>
    <cellStyle name="Total 8 11 7" xfId="22875"/>
    <cellStyle name="Total 8 11 7 2" xfId="22876"/>
    <cellStyle name="Total 8 11 8" xfId="22877"/>
    <cellStyle name="Total 8 11 8 2" xfId="22878"/>
    <cellStyle name="Total 8 11 9" xfId="22879"/>
    <cellStyle name="Total 8 11 9 2" xfId="22880"/>
    <cellStyle name="Total 8 12" xfId="22881"/>
    <cellStyle name="Total 8 12 10" xfId="22882"/>
    <cellStyle name="Total 8 12 10 2" xfId="22883"/>
    <cellStyle name="Total 8 12 11" xfId="22884"/>
    <cellStyle name="Total 8 12 11 2" xfId="22885"/>
    <cellStyle name="Total 8 12 12" xfId="22886"/>
    <cellStyle name="Total 8 12 12 2" xfId="22887"/>
    <cellStyle name="Total 8 12 13" xfId="22888"/>
    <cellStyle name="Total 8 12 13 2" xfId="22889"/>
    <cellStyle name="Total 8 12 14" xfId="22890"/>
    <cellStyle name="Total 8 12 14 2" xfId="22891"/>
    <cellStyle name="Total 8 12 15" xfId="22892"/>
    <cellStyle name="Total 8 12 15 2" xfId="22893"/>
    <cellStyle name="Total 8 12 16" xfId="22894"/>
    <cellStyle name="Total 8 12 2" xfId="22895"/>
    <cellStyle name="Total 8 12 2 2" xfId="22896"/>
    <cellStyle name="Total 8 12 3" xfId="22897"/>
    <cellStyle name="Total 8 12 3 2" xfId="22898"/>
    <cellStyle name="Total 8 12 4" xfId="22899"/>
    <cellStyle name="Total 8 12 4 2" xfId="22900"/>
    <cellStyle name="Total 8 12 5" xfId="22901"/>
    <cellStyle name="Total 8 12 5 2" xfId="22902"/>
    <cellStyle name="Total 8 12 6" xfId="22903"/>
    <cellStyle name="Total 8 12 6 2" xfId="22904"/>
    <cellStyle name="Total 8 12 7" xfId="22905"/>
    <cellStyle name="Total 8 12 7 2" xfId="22906"/>
    <cellStyle name="Total 8 12 8" xfId="22907"/>
    <cellStyle name="Total 8 12 8 2" xfId="22908"/>
    <cellStyle name="Total 8 12 9" xfId="22909"/>
    <cellStyle name="Total 8 12 9 2" xfId="22910"/>
    <cellStyle name="Total 8 13" xfId="22911"/>
    <cellStyle name="Total 8 13 10" xfId="22912"/>
    <cellStyle name="Total 8 13 10 2" xfId="22913"/>
    <cellStyle name="Total 8 13 11" xfId="22914"/>
    <cellStyle name="Total 8 13 11 2" xfId="22915"/>
    <cellStyle name="Total 8 13 12" xfId="22916"/>
    <cellStyle name="Total 8 13 12 2" xfId="22917"/>
    <cellStyle name="Total 8 13 13" xfId="22918"/>
    <cellStyle name="Total 8 13 13 2" xfId="22919"/>
    <cellStyle name="Total 8 13 14" xfId="22920"/>
    <cellStyle name="Total 8 13 14 2" xfId="22921"/>
    <cellStyle name="Total 8 13 15" xfId="22922"/>
    <cellStyle name="Total 8 13 15 2" xfId="22923"/>
    <cellStyle name="Total 8 13 16" xfId="22924"/>
    <cellStyle name="Total 8 13 2" xfId="22925"/>
    <cellStyle name="Total 8 13 2 2" xfId="22926"/>
    <cellStyle name="Total 8 13 3" xfId="22927"/>
    <cellStyle name="Total 8 13 3 2" xfId="22928"/>
    <cellStyle name="Total 8 13 4" xfId="22929"/>
    <cellStyle name="Total 8 13 4 2" xfId="22930"/>
    <cellStyle name="Total 8 13 5" xfId="22931"/>
    <cellStyle name="Total 8 13 5 2" xfId="22932"/>
    <cellStyle name="Total 8 13 6" xfId="22933"/>
    <cellStyle name="Total 8 13 6 2" xfId="22934"/>
    <cellStyle name="Total 8 13 7" xfId="22935"/>
    <cellStyle name="Total 8 13 7 2" xfId="22936"/>
    <cellStyle name="Total 8 13 8" xfId="22937"/>
    <cellStyle name="Total 8 13 8 2" xfId="22938"/>
    <cellStyle name="Total 8 13 9" xfId="22939"/>
    <cellStyle name="Total 8 13 9 2" xfId="22940"/>
    <cellStyle name="Total 8 14" xfId="22941"/>
    <cellStyle name="Total 8 14 10" xfId="22942"/>
    <cellStyle name="Total 8 14 10 2" xfId="22943"/>
    <cellStyle name="Total 8 14 11" xfId="22944"/>
    <cellStyle name="Total 8 14 11 2" xfId="22945"/>
    <cellStyle name="Total 8 14 12" xfId="22946"/>
    <cellStyle name="Total 8 14 12 2" xfId="22947"/>
    <cellStyle name="Total 8 14 13" xfId="22948"/>
    <cellStyle name="Total 8 14 13 2" xfId="22949"/>
    <cellStyle name="Total 8 14 14" xfId="22950"/>
    <cellStyle name="Total 8 14 14 2" xfId="22951"/>
    <cellStyle name="Total 8 14 15" xfId="22952"/>
    <cellStyle name="Total 8 14 2" xfId="22953"/>
    <cellStyle name="Total 8 14 2 2" xfId="22954"/>
    <cellStyle name="Total 8 14 3" xfId="22955"/>
    <cellStyle name="Total 8 14 3 2" xfId="22956"/>
    <cellStyle name="Total 8 14 4" xfId="22957"/>
    <cellStyle name="Total 8 14 4 2" xfId="22958"/>
    <cellStyle name="Total 8 14 5" xfId="22959"/>
    <cellStyle name="Total 8 14 5 2" xfId="22960"/>
    <cellStyle name="Total 8 14 6" xfId="22961"/>
    <cellStyle name="Total 8 14 6 2" xfId="22962"/>
    <cellStyle name="Total 8 14 7" xfId="22963"/>
    <cellStyle name="Total 8 14 7 2" xfId="22964"/>
    <cellStyle name="Total 8 14 8" xfId="22965"/>
    <cellStyle name="Total 8 14 8 2" xfId="22966"/>
    <cellStyle name="Total 8 14 9" xfId="22967"/>
    <cellStyle name="Total 8 14 9 2" xfId="22968"/>
    <cellStyle name="Total 8 15" xfId="22969"/>
    <cellStyle name="Total 8 15 2" xfId="22970"/>
    <cellStyle name="Total 8 16" xfId="22971"/>
    <cellStyle name="Total 8 16 2" xfId="22972"/>
    <cellStyle name="Total 8 17" xfId="22973"/>
    <cellStyle name="Total 8 17 2" xfId="22974"/>
    <cellStyle name="Total 8 18" xfId="22975"/>
    <cellStyle name="Total 8 18 2" xfId="22976"/>
    <cellStyle name="Total 8 19" xfId="22977"/>
    <cellStyle name="Total 8 19 2" xfId="22978"/>
    <cellStyle name="Total 8 2" xfId="22979"/>
    <cellStyle name="Total 8 2 10" xfId="22980"/>
    <cellStyle name="Total 8 2 10 10" xfId="22981"/>
    <cellStyle name="Total 8 2 10 10 2" xfId="22982"/>
    <cellStyle name="Total 8 2 10 11" xfId="22983"/>
    <cellStyle name="Total 8 2 10 11 2" xfId="22984"/>
    <cellStyle name="Total 8 2 10 12" xfId="22985"/>
    <cellStyle name="Total 8 2 10 12 2" xfId="22986"/>
    <cellStyle name="Total 8 2 10 13" xfId="22987"/>
    <cellStyle name="Total 8 2 10 13 2" xfId="22988"/>
    <cellStyle name="Total 8 2 10 14" xfId="22989"/>
    <cellStyle name="Total 8 2 10 14 2" xfId="22990"/>
    <cellStyle name="Total 8 2 10 15" xfId="22991"/>
    <cellStyle name="Total 8 2 10 15 2" xfId="22992"/>
    <cellStyle name="Total 8 2 10 16" xfId="22993"/>
    <cellStyle name="Total 8 2 10 16 2" xfId="22994"/>
    <cellStyle name="Total 8 2 10 17" xfId="22995"/>
    <cellStyle name="Total 8 2 10 17 2" xfId="22996"/>
    <cellStyle name="Total 8 2 10 18" xfId="22997"/>
    <cellStyle name="Total 8 2 10 2" xfId="22998"/>
    <cellStyle name="Total 8 2 10 2 2" xfId="22999"/>
    <cellStyle name="Total 8 2 10 3" xfId="23000"/>
    <cellStyle name="Total 8 2 10 3 2" xfId="23001"/>
    <cellStyle name="Total 8 2 10 4" xfId="23002"/>
    <cellStyle name="Total 8 2 10 4 2" xfId="23003"/>
    <cellStyle name="Total 8 2 10 5" xfId="23004"/>
    <cellStyle name="Total 8 2 10 5 2" xfId="23005"/>
    <cellStyle name="Total 8 2 10 6" xfId="23006"/>
    <cellStyle name="Total 8 2 10 6 2" xfId="23007"/>
    <cellStyle name="Total 8 2 10 7" xfId="23008"/>
    <cellStyle name="Total 8 2 10 7 2" xfId="23009"/>
    <cellStyle name="Total 8 2 10 8" xfId="23010"/>
    <cellStyle name="Total 8 2 10 8 2" xfId="23011"/>
    <cellStyle name="Total 8 2 10 9" xfId="23012"/>
    <cellStyle name="Total 8 2 10 9 2" xfId="23013"/>
    <cellStyle name="Total 8 2 11" xfId="23014"/>
    <cellStyle name="Total 8 2 11 10" xfId="23015"/>
    <cellStyle name="Total 8 2 11 10 2" xfId="23016"/>
    <cellStyle name="Total 8 2 11 11" xfId="23017"/>
    <cellStyle name="Total 8 2 11 11 2" xfId="23018"/>
    <cellStyle name="Total 8 2 11 12" xfId="23019"/>
    <cellStyle name="Total 8 2 11 12 2" xfId="23020"/>
    <cellStyle name="Total 8 2 11 13" xfId="23021"/>
    <cellStyle name="Total 8 2 11 13 2" xfId="23022"/>
    <cellStyle name="Total 8 2 11 14" xfId="23023"/>
    <cellStyle name="Total 8 2 11 14 2" xfId="23024"/>
    <cellStyle name="Total 8 2 11 15" xfId="23025"/>
    <cellStyle name="Total 8 2 11 15 2" xfId="23026"/>
    <cellStyle name="Total 8 2 11 16" xfId="23027"/>
    <cellStyle name="Total 8 2 11 2" xfId="23028"/>
    <cellStyle name="Total 8 2 11 2 2" xfId="23029"/>
    <cellStyle name="Total 8 2 11 3" xfId="23030"/>
    <cellStyle name="Total 8 2 11 3 2" xfId="23031"/>
    <cellStyle name="Total 8 2 11 4" xfId="23032"/>
    <cellStyle name="Total 8 2 11 4 2" xfId="23033"/>
    <cellStyle name="Total 8 2 11 5" xfId="23034"/>
    <cellStyle name="Total 8 2 11 5 2" xfId="23035"/>
    <cellStyle name="Total 8 2 11 6" xfId="23036"/>
    <cellStyle name="Total 8 2 11 6 2" xfId="23037"/>
    <cellStyle name="Total 8 2 11 7" xfId="23038"/>
    <cellStyle name="Total 8 2 11 7 2" xfId="23039"/>
    <cellStyle name="Total 8 2 11 8" xfId="23040"/>
    <cellStyle name="Total 8 2 11 8 2" xfId="23041"/>
    <cellStyle name="Total 8 2 11 9" xfId="23042"/>
    <cellStyle name="Total 8 2 11 9 2" xfId="23043"/>
    <cellStyle name="Total 8 2 12" xfId="23044"/>
    <cellStyle name="Total 8 2 12 10" xfId="23045"/>
    <cellStyle name="Total 8 2 12 10 2" xfId="23046"/>
    <cellStyle name="Total 8 2 12 11" xfId="23047"/>
    <cellStyle name="Total 8 2 12 11 2" xfId="23048"/>
    <cellStyle name="Total 8 2 12 12" xfId="23049"/>
    <cellStyle name="Total 8 2 12 12 2" xfId="23050"/>
    <cellStyle name="Total 8 2 12 13" xfId="23051"/>
    <cellStyle name="Total 8 2 12 13 2" xfId="23052"/>
    <cellStyle name="Total 8 2 12 14" xfId="23053"/>
    <cellStyle name="Total 8 2 12 14 2" xfId="23054"/>
    <cellStyle name="Total 8 2 12 15" xfId="23055"/>
    <cellStyle name="Total 8 2 12 15 2" xfId="23056"/>
    <cellStyle name="Total 8 2 12 16" xfId="23057"/>
    <cellStyle name="Total 8 2 12 2" xfId="23058"/>
    <cellStyle name="Total 8 2 12 2 2" xfId="23059"/>
    <cellStyle name="Total 8 2 12 3" xfId="23060"/>
    <cellStyle name="Total 8 2 12 3 2" xfId="23061"/>
    <cellStyle name="Total 8 2 12 4" xfId="23062"/>
    <cellStyle name="Total 8 2 12 4 2" xfId="23063"/>
    <cellStyle name="Total 8 2 12 5" xfId="23064"/>
    <cellStyle name="Total 8 2 12 5 2" xfId="23065"/>
    <cellStyle name="Total 8 2 12 6" xfId="23066"/>
    <cellStyle name="Total 8 2 12 6 2" xfId="23067"/>
    <cellStyle name="Total 8 2 12 7" xfId="23068"/>
    <cellStyle name="Total 8 2 12 7 2" xfId="23069"/>
    <cellStyle name="Total 8 2 12 8" xfId="23070"/>
    <cellStyle name="Total 8 2 12 8 2" xfId="23071"/>
    <cellStyle name="Total 8 2 12 9" xfId="23072"/>
    <cellStyle name="Total 8 2 12 9 2" xfId="23073"/>
    <cellStyle name="Total 8 2 13" xfId="23074"/>
    <cellStyle name="Total 8 2 13 10" xfId="23075"/>
    <cellStyle name="Total 8 2 13 10 2" xfId="23076"/>
    <cellStyle name="Total 8 2 13 11" xfId="23077"/>
    <cellStyle name="Total 8 2 13 11 2" xfId="23078"/>
    <cellStyle name="Total 8 2 13 12" xfId="23079"/>
    <cellStyle name="Total 8 2 13 12 2" xfId="23080"/>
    <cellStyle name="Total 8 2 13 13" xfId="23081"/>
    <cellStyle name="Total 8 2 13 13 2" xfId="23082"/>
    <cellStyle name="Total 8 2 13 14" xfId="23083"/>
    <cellStyle name="Total 8 2 13 14 2" xfId="23084"/>
    <cellStyle name="Total 8 2 13 15" xfId="23085"/>
    <cellStyle name="Total 8 2 13 2" xfId="23086"/>
    <cellStyle name="Total 8 2 13 2 2" xfId="23087"/>
    <cellStyle name="Total 8 2 13 3" xfId="23088"/>
    <cellStyle name="Total 8 2 13 3 2" xfId="23089"/>
    <cellStyle name="Total 8 2 13 4" xfId="23090"/>
    <cellStyle name="Total 8 2 13 4 2" xfId="23091"/>
    <cellStyle name="Total 8 2 13 5" xfId="23092"/>
    <cellStyle name="Total 8 2 13 5 2" xfId="23093"/>
    <cellStyle name="Total 8 2 13 6" xfId="23094"/>
    <cellStyle name="Total 8 2 13 6 2" xfId="23095"/>
    <cellStyle name="Total 8 2 13 7" xfId="23096"/>
    <cellStyle name="Total 8 2 13 7 2" xfId="23097"/>
    <cellStyle name="Total 8 2 13 8" xfId="23098"/>
    <cellStyle name="Total 8 2 13 8 2" xfId="23099"/>
    <cellStyle name="Total 8 2 13 9" xfId="23100"/>
    <cellStyle name="Total 8 2 13 9 2" xfId="23101"/>
    <cellStyle name="Total 8 2 14" xfId="23102"/>
    <cellStyle name="Total 8 2 14 2" xfId="23103"/>
    <cellStyle name="Total 8 2 15" xfId="23104"/>
    <cellStyle name="Total 8 2 15 2" xfId="23105"/>
    <cellStyle name="Total 8 2 16" xfId="23106"/>
    <cellStyle name="Total 8 2 16 2" xfId="23107"/>
    <cellStyle name="Total 8 2 17" xfId="23108"/>
    <cellStyle name="Total 8 2 17 2" xfId="23109"/>
    <cellStyle name="Total 8 2 18" xfId="23110"/>
    <cellStyle name="Total 8 2 18 2" xfId="23111"/>
    <cellStyle name="Total 8 2 19" xfId="23112"/>
    <cellStyle name="Total 8 2 19 2" xfId="23113"/>
    <cellStyle name="Total 8 2 2" xfId="23114"/>
    <cellStyle name="Total 8 2 2 10" xfId="23115"/>
    <cellStyle name="Total 8 2 2 10 2" xfId="23116"/>
    <cellStyle name="Total 8 2 2 11" xfId="23117"/>
    <cellStyle name="Total 8 2 2 11 2" xfId="23118"/>
    <cellStyle name="Total 8 2 2 12" xfId="23119"/>
    <cellStyle name="Total 8 2 2 12 2" xfId="23120"/>
    <cellStyle name="Total 8 2 2 13" xfId="23121"/>
    <cellStyle name="Total 8 2 2 13 2" xfId="23122"/>
    <cellStyle name="Total 8 2 2 14" xfId="23123"/>
    <cellStyle name="Total 8 2 2 14 2" xfId="23124"/>
    <cellStyle name="Total 8 2 2 15" xfId="23125"/>
    <cellStyle name="Total 8 2 2 15 2" xfId="23126"/>
    <cellStyle name="Total 8 2 2 16" xfId="23127"/>
    <cellStyle name="Total 8 2 2 16 2" xfId="23128"/>
    <cellStyle name="Total 8 2 2 17" xfId="23129"/>
    <cellStyle name="Total 8 2 2 17 2" xfId="23130"/>
    <cellStyle name="Total 8 2 2 18" xfId="23131"/>
    <cellStyle name="Total 8 2 2 18 2" xfId="23132"/>
    <cellStyle name="Total 8 2 2 19" xfId="23133"/>
    <cellStyle name="Total 8 2 2 19 2" xfId="23134"/>
    <cellStyle name="Total 8 2 2 2" xfId="23135"/>
    <cellStyle name="Total 8 2 2 2 10" xfId="23136"/>
    <cellStyle name="Total 8 2 2 2 10 2" xfId="23137"/>
    <cellStyle name="Total 8 2 2 2 11" xfId="23138"/>
    <cellStyle name="Total 8 2 2 2 11 2" xfId="23139"/>
    <cellStyle name="Total 8 2 2 2 12" xfId="23140"/>
    <cellStyle name="Total 8 2 2 2 12 2" xfId="23141"/>
    <cellStyle name="Total 8 2 2 2 13" xfId="23142"/>
    <cellStyle name="Total 8 2 2 2 13 2" xfId="23143"/>
    <cellStyle name="Total 8 2 2 2 14" xfId="23144"/>
    <cellStyle name="Total 8 2 2 2 14 2" xfId="23145"/>
    <cellStyle name="Total 8 2 2 2 15" xfId="23146"/>
    <cellStyle name="Total 8 2 2 2 15 2" xfId="23147"/>
    <cellStyle name="Total 8 2 2 2 16" xfId="23148"/>
    <cellStyle name="Total 8 2 2 2 16 2" xfId="23149"/>
    <cellStyle name="Total 8 2 2 2 17" xfId="23150"/>
    <cellStyle name="Total 8 2 2 2 17 2" xfId="23151"/>
    <cellStyle name="Total 8 2 2 2 18" xfId="23152"/>
    <cellStyle name="Total 8 2 2 2 18 2" xfId="23153"/>
    <cellStyle name="Total 8 2 2 2 19" xfId="23154"/>
    <cellStyle name="Total 8 2 2 2 2" xfId="23155"/>
    <cellStyle name="Total 8 2 2 2 2 2" xfId="23156"/>
    <cellStyle name="Total 8 2 2 2 3" xfId="23157"/>
    <cellStyle name="Total 8 2 2 2 3 2" xfId="23158"/>
    <cellStyle name="Total 8 2 2 2 4" xfId="23159"/>
    <cellStyle name="Total 8 2 2 2 4 2" xfId="23160"/>
    <cellStyle name="Total 8 2 2 2 5" xfId="23161"/>
    <cellStyle name="Total 8 2 2 2 5 2" xfId="23162"/>
    <cellStyle name="Total 8 2 2 2 6" xfId="23163"/>
    <cellStyle name="Total 8 2 2 2 6 2" xfId="23164"/>
    <cellStyle name="Total 8 2 2 2 7" xfId="23165"/>
    <cellStyle name="Total 8 2 2 2 7 2" xfId="23166"/>
    <cellStyle name="Total 8 2 2 2 8" xfId="23167"/>
    <cellStyle name="Total 8 2 2 2 8 2" xfId="23168"/>
    <cellStyle name="Total 8 2 2 2 9" xfId="23169"/>
    <cellStyle name="Total 8 2 2 2 9 2" xfId="23170"/>
    <cellStyle name="Total 8 2 2 20" xfId="23171"/>
    <cellStyle name="Total 8 2 2 3" xfId="23172"/>
    <cellStyle name="Total 8 2 2 3 10" xfId="23173"/>
    <cellStyle name="Total 8 2 2 3 10 2" xfId="23174"/>
    <cellStyle name="Total 8 2 2 3 11" xfId="23175"/>
    <cellStyle name="Total 8 2 2 3 11 2" xfId="23176"/>
    <cellStyle name="Total 8 2 2 3 12" xfId="23177"/>
    <cellStyle name="Total 8 2 2 3 12 2" xfId="23178"/>
    <cellStyle name="Total 8 2 2 3 13" xfId="23179"/>
    <cellStyle name="Total 8 2 2 3 13 2" xfId="23180"/>
    <cellStyle name="Total 8 2 2 3 14" xfId="23181"/>
    <cellStyle name="Total 8 2 2 3 14 2" xfId="23182"/>
    <cellStyle name="Total 8 2 2 3 15" xfId="23183"/>
    <cellStyle name="Total 8 2 2 3 15 2" xfId="23184"/>
    <cellStyle name="Total 8 2 2 3 16" xfId="23185"/>
    <cellStyle name="Total 8 2 2 3 16 2" xfId="23186"/>
    <cellStyle name="Total 8 2 2 3 17" xfId="23187"/>
    <cellStyle name="Total 8 2 2 3 17 2" xfId="23188"/>
    <cellStyle name="Total 8 2 2 3 18" xfId="23189"/>
    <cellStyle name="Total 8 2 2 3 18 2" xfId="23190"/>
    <cellStyle name="Total 8 2 2 3 19" xfId="23191"/>
    <cellStyle name="Total 8 2 2 3 2" xfId="23192"/>
    <cellStyle name="Total 8 2 2 3 2 2" xfId="23193"/>
    <cellStyle name="Total 8 2 2 3 3" xfId="23194"/>
    <cellStyle name="Total 8 2 2 3 3 2" xfId="23195"/>
    <cellStyle name="Total 8 2 2 3 4" xfId="23196"/>
    <cellStyle name="Total 8 2 2 3 4 2" xfId="23197"/>
    <cellStyle name="Total 8 2 2 3 5" xfId="23198"/>
    <cellStyle name="Total 8 2 2 3 5 2" xfId="23199"/>
    <cellStyle name="Total 8 2 2 3 6" xfId="23200"/>
    <cellStyle name="Total 8 2 2 3 6 2" xfId="23201"/>
    <cellStyle name="Total 8 2 2 3 7" xfId="23202"/>
    <cellStyle name="Total 8 2 2 3 7 2" xfId="23203"/>
    <cellStyle name="Total 8 2 2 3 8" xfId="23204"/>
    <cellStyle name="Total 8 2 2 3 8 2" xfId="23205"/>
    <cellStyle name="Total 8 2 2 3 9" xfId="23206"/>
    <cellStyle name="Total 8 2 2 3 9 2" xfId="23207"/>
    <cellStyle name="Total 8 2 2 4" xfId="23208"/>
    <cellStyle name="Total 8 2 2 4 10" xfId="23209"/>
    <cellStyle name="Total 8 2 2 4 10 2" xfId="23210"/>
    <cellStyle name="Total 8 2 2 4 11" xfId="23211"/>
    <cellStyle name="Total 8 2 2 4 11 2" xfId="23212"/>
    <cellStyle name="Total 8 2 2 4 12" xfId="23213"/>
    <cellStyle name="Total 8 2 2 4 12 2" xfId="23214"/>
    <cellStyle name="Total 8 2 2 4 13" xfId="23215"/>
    <cellStyle name="Total 8 2 2 4 13 2" xfId="23216"/>
    <cellStyle name="Total 8 2 2 4 14" xfId="23217"/>
    <cellStyle name="Total 8 2 2 4 14 2" xfId="23218"/>
    <cellStyle name="Total 8 2 2 4 15" xfId="23219"/>
    <cellStyle name="Total 8 2 2 4 15 2" xfId="23220"/>
    <cellStyle name="Total 8 2 2 4 16" xfId="23221"/>
    <cellStyle name="Total 8 2 2 4 2" xfId="23222"/>
    <cellStyle name="Total 8 2 2 4 2 2" xfId="23223"/>
    <cellStyle name="Total 8 2 2 4 3" xfId="23224"/>
    <cellStyle name="Total 8 2 2 4 3 2" xfId="23225"/>
    <cellStyle name="Total 8 2 2 4 4" xfId="23226"/>
    <cellStyle name="Total 8 2 2 4 4 2" xfId="23227"/>
    <cellStyle name="Total 8 2 2 4 5" xfId="23228"/>
    <cellStyle name="Total 8 2 2 4 5 2" xfId="23229"/>
    <cellStyle name="Total 8 2 2 4 6" xfId="23230"/>
    <cellStyle name="Total 8 2 2 4 6 2" xfId="23231"/>
    <cellStyle name="Total 8 2 2 4 7" xfId="23232"/>
    <cellStyle name="Total 8 2 2 4 7 2" xfId="23233"/>
    <cellStyle name="Total 8 2 2 4 8" xfId="23234"/>
    <cellStyle name="Total 8 2 2 4 8 2" xfId="23235"/>
    <cellStyle name="Total 8 2 2 4 9" xfId="23236"/>
    <cellStyle name="Total 8 2 2 4 9 2" xfId="23237"/>
    <cellStyle name="Total 8 2 2 5" xfId="23238"/>
    <cellStyle name="Total 8 2 2 5 10" xfId="23239"/>
    <cellStyle name="Total 8 2 2 5 10 2" xfId="23240"/>
    <cellStyle name="Total 8 2 2 5 11" xfId="23241"/>
    <cellStyle name="Total 8 2 2 5 11 2" xfId="23242"/>
    <cellStyle name="Total 8 2 2 5 12" xfId="23243"/>
    <cellStyle name="Total 8 2 2 5 12 2" xfId="23244"/>
    <cellStyle name="Total 8 2 2 5 13" xfId="23245"/>
    <cellStyle name="Total 8 2 2 5 13 2" xfId="23246"/>
    <cellStyle name="Total 8 2 2 5 14" xfId="23247"/>
    <cellStyle name="Total 8 2 2 5 14 2" xfId="23248"/>
    <cellStyle name="Total 8 2 2 5 15" xfId="23249"/>
    <cellStyle name="Total 8 2 2 5 15 2" xfId="23250"/>
    <cellStyle name="Total 8 2 2 5 16" xfId="23251"/>
    <cellStyle name="Total 8 2 2 5 2" xfId="23252"/>
    <cellStyle name="Total 8 2 2 5 2 2" xfId="23253"/>
    <cellStyle name="Total 8 2 2 5 3" xfId="23254"/>
    <cellStyle name="Total 8 2 2 5 3 2" xfId="23255"/>
    <cellStyle name="Total 8 2 2 5 4" xfId="23256"/>
    <cellStyle name="Total 8 2 2 5 4 2" xfId="23257"/>
    <cellStyle name="Total 8 2 2 5 5" xfId="23258"/>
    <cellStyle name="Total 8 2 2 5 5 2" xfId="23259"/>
    <cellStyle name="Total 8 2 2 5 6" xfId="23260"/>
    <cellStyle name="Total 8 2 2 5 6 2" xfId="23261"/>
    <cellStyle name="Total 8 2 2 5 7" xfId="23262"/>
    <cellStyle name="Total 8 2 2 5 7 2" xfId="23263"/>
    <cellStyle name="Total 8 2 2 5 8" xfId="23264"/>
    <cellStyle name="Total 8 2 2 5 8 2" xfId="23265"/>
    <cellStyle name="Total 8 2 2 5 9" xfId="23266"/>
    <cellStyle name="Total 8 2 2 5 9 2" xfId="23267"/>
    <cellStyle name="Total 8 2 2 6" xfId="23268"/>
    <cellStyle name="Total 8 2 2 6 10" xfId="23269"/>
    <cellStyle name="Total 8 2 2 6 10 2" xfId="23270"/>
    <cellStyle name="Total 8 2 2 6 11" xfId="23271"/>
    <cellStyle name="Total 8 2 2 6 11 2" xfId="23272"/>
    <cellStyle name="Total 8 2 2 6 12" xfId="23273"/>
    <cellStyle name="Total 8 2 2 6 12 2" xfId="23274"/>
    <cellStyle name="Total 8 2 2 6 13" xfId="23275"/>
    <cellStyle name="Total 8 2 2 6 13 2" xfId="23276"/>
    <cellStyle name="Total 8 2 2 6 14" xfId="23277"/>
    <cellStyle name="Total 8 2 2 6 14 2" xfId="23278"/>
    <cellStyle name="Total 8 2 2 6 15" xfId="23279"/>
    <cellStyle name="Total 8 2 2 6 2" xfId="23280"/>
    <cellStyle name="Total 8 2 2 6 2 2" xfId="23281"/>
    <cellStyle name="Total 8 2 2 6 3" xfId="23282"/>
    <cellStyle name="Total 8 2 2 6 3 2" xfId="23283"/>
    <cellStyle name="Total 8 2 2 6 4" xfId="23284"/>
    <cellStyle name="Total 8 2 2 6 4 2" xfId="23285"/>
    <cellStyle name="Total 8 2 2 6 5" xfId="23286"/>
    <cellStyle name="Total 8 2 2 6 5 2" xfId="23287"/>
    <cellStyle name="Total 8 2 2 6 6" xfId="23288"/>
    <cellStyle name="Total 8 2 2 6 6 2" xfId="23289"/>
    <cellStyle name="Total 8 2 2 6 7" xfId="23290"/>
    <cellStyle name="Total 8 2 2 6 7 2" xfId="23291"/>
    <cellStyle name="Total 8 2 2 6 8" xfId="23292"/>
    <cellStyle name="Total 8 2 2 6 8 2" xfId="23293"/>
    <cellStyle name="Total 8 2 2 6 9" xfId="23294"/>
    <cellStyle name="Total 8 2 2 6 9 2" xfId="23295"/>
    <cellStyle name="Total 8 2 2 7" xfId="23296"/>
    <cellStyle name="Total 8 2 2 7 2" xfId="23297"/>
    <cellStyle name="Total 8 2 2 8" xfId="23298"/>
    <cellStyle name="Total 8 2 2 8 2" xfId="23299"/>
    <cellStyle name="Total 8 2 2 9" xfId="23300"/>
    <cellStyle name="Total 8 2 2 9 2" xfId="23301"/>
    <cellStyle name="Total 8 2 20" xfId="23302"/>
    <cellStyle name="Total 8 2 20 2" xfId="23303"/>
    <cellStyle name="Total 8 2 21" xfId="23304"/>
    <cellStyle name="Total 8 2 21 2" xfId="23305"/>
    <cellStyle name="Total 8 2 22" xfId="23306"/>
    <cellStyle name="Total 8 2 22 2" xfId="23307"/>
    <cellStyle name="Total 8 2 23" xfId="23308"/>
    <cellStyle name="Total 8 2 23 2" xfId="23309"/>
    <cellStyle name="Total 8 2 24" xfId="23310"/>
    <cellStyle name="Total 8 2 24 2" xfId="23311"/>
    <cellStyle name="Total 8 2 25" xfId="23312"/>
    <cellStyle name="Total 8 2 25 2" xfId="23313"/>
    <cellStyle name="Total 8 2 26" xfId="23314"/>
    <cellStyle name="Total 8 2 26 2" xfId="23315"/>
    <cellStyle name="Total 8 2 27" xfId="23316"/>
    <cellStyle name="Total 8 2 3" xfId="23317"/>
    <cellStyle name="Total 8 2 3 10" xfId="23318"/>
    <cellStyle name="Total 8 2 3 10 2" xfId="23319"/>
    <cellStyle name="Total 8 2 3 11" xfId="23320"/>
    <cellStyle name="Total 8 2 3 11 2" xfId="23321"/>
    <cellStyle name="Total 8 2 3 12" xfId="23322"/>
    <cellStyle name="Total 8 2 3 12 2" xfId="23323"/>
    <cellStyle name="Total 8 2 3 13" xfId="23324"/>
    <cellStyle name="Total 8 2 3 13 2" xfId="23325"/>
    <cellStyle name="Total 8 2 3 14" xfId="23326"/>
    <cellStyle name="Total 8 2 3 14 2" xfId="23327"/>
    <cellStyle name="Total 8 2 3 15" xfId="23328"/>
    <cellStyle name="Total 8 2 3 15 2" xfId="23329"/>
    <cellStyle name="Total 8 2 3 16" xfId="23330"/>
    <cellStyle name="Total 8 2 3 16 2" xfId="23331"/>
    <cellStyle name="Total 8 2 3 17" xfId="23332"/>
    <cellStyle name="Total 8 2 3 17 2" xfId="23333"/>
    <cellStyle name="Total 8 2 3 18" xfId="23334"/>
    <cellStyle name="Total 8 2 3 18 2" xfId="23335"/>
    <cellStyle name="Total 8 2 3 19" xfId="23336"/>
    <cellStyle name="Total 8 2 3 19 2" xfId="23337"/>
    <cellStyle name="Total 8 2 3 2" xfId="23338"/>
    <cellStyle name="Total 8 2 3 2 10" xfId="23339"/>
    <cellStyle name="Total 8 2 3 2 10 2" xfId="23340"/>
    <cellStyle name="Total 8 2 3 2 11" xfId="23341"/>
    <cellStyle name="Total 8 2 3 2 11 2" xfId="23342"/>
    <cellStyle name="Total 8 2 3 2 12" xfId="23343"/>
    <cellStyle name="Total 8 2 3 2 12 2" xfId="23344"/>
    <cellStyle name="Total 8 2 3 2 13" xfId="23345"/>
    <cellStyle name="Total 8 2 3 2 13 2" xfId="23346"/>
    <cellStyle name="Total 8 2 3 2 14" xfId="23347"/>
    <cellStyle name="Total 8 2 3 2 14 2" xfId="23348"/>
    <cellStyle name="Total 8 2 3 2 15" xfId="23349"/>
    <cellStyle name="Total 8 2 3 2 15 2" xfId="23350"/>
    <cellStyle name="Total 8 2 3 2 16" xfId="23351"/>
    <cellStyle name="Total 8 2 3 2 16 2" xfId="23352"/>
    <cellStyle name="Total 8 2 3 2 17" xfId="23353"/>
    <cellStyle name="Total 8 2 3 2 17 2" xfId="23354"/>
    <cellStyle name="Total 8 2 3 2 18" xfId="23355"/>
    <cellStyle name="Total 8 2 3 2 18 2" xfId="23356"/>
    <cellStyle name="Total 8 2 3 2 19" xfId="23357"/>
    <cellStyle name="Total 8 2 3 2 2" xfId="23358"/>
    <cellStyle name="Total 8 2 3 2 2 2" xfId="23359"/>
    <cellStyle name="Total 8 2 3 2 3" xfId="23360"/>
    <cellStyle name="Total 8 2 3 2 3 2" xfId="23361"/>
    <cellStyle name="Total 8 2 3 2 4" xfId="23362"/>
    <cellStyle name="Total 8 2 3 2 4 2" xfId="23363"/>
    <cellStyle name="Total 8 2 3 2 5" xfId="23364"/>
    <cellStyle name="Total 8 2 3 2 5 2" xfId="23365"/>
    <cellStyle name="Total 8 2 3 2 6" xfId="23366"/>
    <cellStyle name="Total 8 2 3 2 6 2" xfId="23367"/>
    <cellStyle name="Total 8 2 3 2 7" xfId="23368"/>
    <cellStyle name="Total 8 2 3 2 7 2" xfId="23369"/>
    <cellStyle name="Total 8 2 3 2 8" xfId="23370"/>
    <cellStyle name="Total 8 2 3 2 8 2" xfId="23371"/>
    <cellStyle name="Total 8 2 3 2 9" xfId="23372"/>
    <cellStyle name="Total 8 2 3 2 9 2" xfId="23373"/>
    <cellStyle name="Total 8 2 3 20" xfId="23374"/>
    <cellStyle name="Total 8 2 3 3" xfId="23375"/>
    <cellStyle name="Total 8 2 3 3 10" xfId="23376"/>
    <cellStyle name="Total 8 2 3 3 10 2" xfId="23377"/>
    <cellStyle name="Total 8 2 3 3 11" xfId="23378"/>
    <cellStyle name="Total 8 2 3 3 11 2" xfId="23379"/>
    <cellStyle name="Total 8 2 3 3 12" xfId="23380"/>
    <cellStyle name="Total 8 2 3 3 12 2" xfId="23381"/>
    <cellStyle name="Total 8 2 3 3 13" xfId="23382"/>
    <cellStyle name="Total 8 2 3 3 13 2" xfId="23383"/>
    <cellStyle name="Total 8 2 3 3 14" xfId="23384"/>
    <cellStyle name="Total 8 2 3 3 14 2" xfId="23385"/>
    <cellStyle name="Total 8 2 3 3 15" xfId="23386"/>
    <cellStyle name="Total 8 2 3 3 15 2" xfId="23387"/>
    <cellStyle name="Total 8 2 3 3 16" xfId="23388"/>
    <cellStyle name="Total 8 2 3 3 16 2" xfId="23389"/>
    <cellStyle name="Total 8 2 3 3 17" xfId="23390"/>
    <cellStyle name="Total 8 2 3 3 17 2" xfId="23391"/>
    <cellStyle name="Total 8 2 3 3 18" xfId="23392"/>
    <cellStyle name="Total 8 2 3 3 18 2" xfId="23393"/>
    <cellStyle name="Total 8 2 3 3 19" xfId="23394"/>
    <cellStyle name="Total 8 2 3 3 2" xfId="23395"/>
    <cellStyle name="Total 8 2 3 3 2 2" xfId="23396"/>
    <cellStyle name="Total 8 2 3 3 3" xfId="23397"/>
    <cellStyle name="Total 8 2 3 3 3 2" xfId="23398"/>
    <cellStyle name="Total 8 2 3 3 4" xfId="23399"/>
    <cellStyle name="Total 8 2 3 3 4 2" xfId="23400"/>
    <cellStyle name="Total 8 2 3 3 5" xfId="23401"/>
    <cellStyle name="Total 8 2 3 3 5 2" xfId="23402"/>
    <cellStyle name="Total 8 2 3 3 6" xfId="23403"/>
    <cellStyle name="Total 8 2 3 3 6 2" xfId="23404"/>
    <cellStyle name="Total 8 2 3 3 7" xfId="23405"/>
    <cellStyle name="Total 8 2 3 3 7 2" xfId="23406"/>
    <cellStyle name="Total 8 2 3 3 8" xfId="23407"/>
    <cellStyle name="Total 8 2 3 3 8 2" xfId="23408"/>
    <cellStyle name="Total 8 2 3 3 9" xfId="23409"/>
    <cellStyle name="Total 8 2 3 3 9 2" xfId="23410"/>
    <cellStyle name="Total 8 2 3 4" xfId="23411"/>
    <cellStyle name="Total 8 2 3 4 10" xfId="23412"/>
    <cellStyle name="Total 8 2 3 4 10 2" xfId="23413"/>
    <cellStyle name="Total 8 2 3 4 11" xfId="23414"/>
    <cellStyle name="Total 8 2 3 4 11 2" xfId="23415"/>
    <cellStyle name="Total 8 2 3 4 12" xfId="23416"/>
    <cellStyle name="Total 8 2 3 4 12 2" xfId="23417"/>
    <cellStyle name="Total 8 2 3 4 13" xfId="23418"/>
    <cellStyle name="Total 8 2 3 4 13 2" xfId="23419"/>
    <cellStyle name="Total 8 2 3 4 14" xfId="23420"/>
    <cellStyle name="Total 8 2 3 4 14 2" xfId="23421"/>
    <cellStyle name="Total 8 2 3 4 15" xfId="23422"/>
    <cellStyle name="Total 8 2 3 4 15 2" xfId="23423"/>
    <cellStyle name="Total 8 2 3 4 16" xfId="23424"/>
    <cellStyle name="Total 8 2 3 4 2" xfId="23425"/>
    <cellStyle name="Total 8 2 3 4 2 2" xfId="23426"/>
    <cellStyle name="Total 8 2 3 4 3" xfId="23427"/>
    <cellStyle name="Total 8 2 3 4 3 2" xfId="23428"/>
    <cellStyle name="Total 8 2 3 4 4" xfId="23429"/>
    <cellStyle name="Total 8 2 3 4 4 2" xfId="23430"/>
    <cellStyle name="Total 8 2 3 4 5" xfId="23431"/>
    <cellStyle name="Total 8 2 3 4 5 2" xfId="23432"/>
    <cellStyle name="Total 8 2 3 4 6" xfId="23433"/>
    <cellStyle name="Total 8 2 3 4 6 2" xfId="23434"/>
    <cellStyle name="Total 8 2 3 4 7" xfId="23435"/>
    <cellStyle name="Total 8 2 3 4 7 2" xfId="23436"/>
    <cellStyle name="Total 8 2 3 4 8" xfId="23437"/>
    <cellStyle name="Total 8 2 3 4 8 2" xfId="23438"/>
    <cellStyle name="Total 8 2 3 4 9" xfId="23439"/>
    <cellStyle name="Total 8 2 3 4 9 2" xfId="23440"/>
    <cellStyle name="Total 8 2 3 5" xfId="23441"/>
    <cellStyle name="Total 8 2 3 5 10" xfId="23442"/>
    <cellStyle name="Total 8 2 3 5 10 2" xfId="23443"/>
    <cellStyle name="Total 8 2 3 5 11" xfId="23444"/>
    <cellStyle name="Total 8 2 3 5 11 2" xfId="23445"/>
    <cellStyle name="Total 8 2 3 5 12" xfId="23446"/>
    <cellStyle name="Total 8 2 3 5 12 2" xfId="23447"/>
    <cellStyle name="Total 8 2 3 5 13" xfId="23448"/>
    <cellStyle name="Total 8 2 3 5 13 2" xfId="23449"/>
    <cellStyle name="Total 8 2 3 5 14" xfId="23450"/>
    <cellStyle name="Total 8 2 3 5 14 2" xfId="23451"/>
    <cellStyle name="Total 8 2 3 5 15" xfId="23452"/>
    <cellStyle name="Total 8 2 3 5 15 2" xfId="23453"/>
    <cellStyle name="Total 8 2 3 5 16" xfId="23454"/>
    <cellStyle name="Total 8 2 3 5 2" xfId="23455"/>
    <cellStyle name="Total 8 2 3 5 2 2" xfId="23456"/>
    <cellStyle name="Total 8 2 3 5 3" xfId="23457"/>
    <cellStyle name="Total 8 2 3 5 3 2" xfId="23458"/>
    <cellStyle name="Total 8 2 3 5 4" xfId="23459"/>
    <cellStyle name="Total 8 2 3 5 4 2" xfId="23460"/>
    <cellStyle name="Total 8 2 3 5 5" xfId="23461"/>
    <cellStyle name="Total 8 2 3 5 5 2" xfId="23462"/>
    <cellStyle name="Total 8 2 3 5 6" xfId="23463"/>
    <cellStyle name="Total 8 2 3 5 6 2" xfId="23464"/>
    <cellStyle name="Total 8 2 3 5 7" xfId="23465"/>
    <cellStyle name="Total 8 2 3 5 7 2" xfId="23466"/>
    <cellStyle name="Total 8 2 3 5 8" xfId="23467"/>
    <cellStyle name="Total 8 2 3 5 8 2" xfId="23468"/>
    <cellStyle name="Total 8 2 3 5 9" xfId="23469"/>
    <cellStyle name="Total 8 2 3 5 9 2" xfId="23470"/>
    <cellStyle name="Total 8 2 3 6" xfId="23471"/>
    <cellStyle name="Total 8 2 3 6 10" xfId="23472"/>
    <cellStyle name="Total 8 2 3 6 10 2" xfId="23473"/>
    <cellStyle name="Total 8 2 3 6 11" xfId="23474"/>
    <cellStyle name="Total 8 2 3 6 11 2" xfId="23475"/>
    <cellStyle name="Total 8 2 3 6 12" xfId="23476"/>
    <cellStyle name="Total 8 2 3 6 12 2" xfId="23477"/>
    <cellStyle name="Total 8 2 3 6 13" xfId="23478"/>
    <cellStyle name="Total 8 2 3 6 13 2" xfId="23479"/>
    <cellStyle name="Total 8 2 3 6 14" xfId="23480"/>
    <cellStyle name="Total 8 2 3 6 14 2" xfId="23481"/>
    <cellStyle name="Total 8 2 3 6 15" xfId="23482"/>
    <cellStyle name="Total 8 2 3 6 2" xfId="23483"/>
    <cellStyle name="Total 8 2 3 6 2 2" xfId="23484"/>
    <cellStyle name="Total 8 2 3 6 3" xfId="23485"/>
    <cellStyle name="Total 8 2 3 6 3 2" xfId="23486"/>
    <cellStyle name="Total 8 2 3 6 4" xfId="23487"/>
    <cellStyle name="Total 8 2 3 6 4 2" xfId="23488"/>
    <cellStyle name="Total 8 2 3 6 5" xfId="23489"/>
    <cellStyle name="Total 8 2 3 6 5 2" xfId="23490"/>
    <cellStyle name="Total 8 2 3 6 6" xfId="23491"/>
    <cellStyle name="Total 8 2 3 6 6 2" xfId="23492"/>
    <cellStyle name="Total 8 2 3 6 7" xfId="23493"/>
    <cellStyle name="Total 8 2 3 6 7 2" xfId="23494"/>
    <cellStyle name="Total 8 2 3 6 8" xfId="23495"/>
    <cellStyle name="Total 8 2 3 6 8 2" xfId="23496"/>
    <cellStyle name="Total 8 2 3 6 9" xfId="23497"/>
    <cellStyle name="Total 8 2 3 6 9 2" xfId="23498"/>
    <cellStyle name="Total 8 2 3 7" xfId="23499"/>
    <cellStyle name="Total 8 2 3 7 2" xfId="23500"/>
    <cellStyle name="Total 8 2 3 8" xfId="23501"/>
    <cellStyle name="Total 8 2 3 8 2" xfId="23502"/>
    <cellStyle name="Total 8 2 3 9" xfId="23503"/>
    <cellStyle name="Total 8 2 3 9 2" xfId="23504"/>
    <cellStyle name="Total 8 2 4" xfId="23505"/>
    <cellStyle name="Total 8 2 4 10" xfId="23506"/>
    <cellStyle name="Total 8 2 4 10 2" xfId="23507"/>
    <cellStyle name="Total 8 2 4 11" xfId="23508"/>
    <cellStyle name="Total 8 2 4 11 2" xfId="23509"/>
    <cellStyle name="Total 8 2 4 12" xfId="23510"/>
    <cellStyle name="Total 8 2 4 12 2" xfId="23511"/>
    <cellStyle name="Total 8 2 4 13" xfId="23512"/>
    <cellStyle name="Total 8 2 4 13 2" xfId="23513"/>
    <cellStyle name="Total 8 2 4 14" xfId="23514"/>
    <cellStyle name="Total 8 2 4 14 2" xfId="23515"/>
    <cellStyle name="Total 8 2 4 15" xfId="23516"/>
    <cellStyle name="Total 8 2 4 15 2" xfId="23517"/>
    <cellStyle name="Total 8 2 4 16" xfId="23518"/>
    <cellStyle name="Total 8 2 4 16 2" xfId="23519"/>
    <cellStyle name="Total 8 2 4 17" xfId="23520"/>
    <cellStyle name="Total 8 2 4 17 2" xfId="23521"/>
    <cellStyle name="Total 8 2 4 18" xfId="23522"/>
    <cellStyle name="Total 8 2 4 18 2" xfId="23523"/>
    <cellStyle name="Total 8 2 4 19" xfId="23524"/>
    <cellStyle name="Total 8 2 4 19 2" xfId="23525"/>
    <cellStyle name="Total 8 2 4 2" xfId="23526"/>
    <cellStyle name="Total 8 2 4 2 10" xfId="23527"/>
    <cellStyle name="Total 8 2 4 2 10 2" xfId="23528"/>
    <cellStyle name="Total 8 2 4 2 11" xfId="23529"/>
    <cellStyle name="Total 8 2 4 2 11 2" xfId="23530"/>
    <cellStyle name="Total 8 2 4 2 12" xfId="23531"/>
    <cellStyle name="Total 8 2 4 2 12 2" xfId="23532"/>
    <cellStyle name="Total 8 2 4 2 13" xfId="23533"/>
    <cellStyle name="Total 8 2 4 2 13 2" xfId="23534"/>
    <cellStyle name="Total 8 2 4 2 14" xfId="23535"/>
    <cellStyle name="Total 8 2 4 2 14 2" xfId="23536"/>
    <cellStyle name="Total 8 2 4 2 15" xfId="23537"/>
    <cellStyle name="Total 8 2 4 2 15 2" xfId="23538"/>
    <cellStyle name="Total 8 2 4 2 16" xfId="23539"/>
    <cellStyle name="Total 8 2 4 2 16 2" xfId="23540"/>
    <cellStyle name="Total 8 2 4 2 17" xfId="23541"/>
    <cellStyle name="Total 8 2 4 2 17 2" xfId="23542"/>
    <cellStyle name="Total 8 2 4 2 18" xfId="23543"/>
    <cellStyle name="Total 8 2 4 2 18 2" xfId="23544"/>
    <cellStyle name="Total 8 2 4 2 19" xfId="23545"/>
    <cellStyle name="Total 8 2 4 2 2" xfId="23546"/>
    <cellStyle name="Total 8 2 4 2 2 2" xfId="23547"/>
    <cellStyle name="Total 8 2 4 2 3" xfId="23548"/>
    <cellStyle name="Total 8 2 4 2 3 2" xfId="23549"/>
    <cellStyle name="Total 8 2 4 2 4" xfId="23550"/>
    <cellStyle name="Total 8 2 4 2 4 2" xfId="23551"/>
    <cellStyle name="Total 8 2 4 2 5" xfId="23552"/>
    <cellStyle name="Total 8 2 4 2 5 2" xfId="23553"/>
    <cellStyle name="Total 8 2 4 2 6" xfId="23554"/>
    <cellStyle name="Total 8 2 4 2 6 2" xfId="23555"/>
    <cellStyle name="Total 8 2 4 2 7" xfId="23556"/>
    <cellStyle name="Total 8 2 4 2 7 2" xfId="23557"/>
    <cellStyle name="Total 8 2 4 2 8" xfId="23558"/>
    <cellStyle name="Total 8 2 4 2 8 2" xfId="23559"/>
    <cellStyle name="Total 8 2 4 2 9" xfId="23560"/>
    <cellStyle name="Total 8 2 4 2 9 2" xfId="23561"/>
    <cellStyle name="Total 8 2 4 20" xfId="23562"/>
    <cellStyle name="Total 8 2 4 3" xfId="23563"/>
    <cellStyle name="Total 8 2 4 3 10" xfId="23564"/>
    <cellStyle name="Total 8 2 4 3 10 2" xfId="23565"/>
    <cellStyle name="Total 8 2 4 3 11" xfId="23566"/>
    <cellStyle name="Total 8 2 4 3 11 2" xfId="23567"/>
    <cellStyle name="Total 8 2 4 3 12" xfId="23568"/>
    <cellStyle name="Total 8 2 4 3 12 2" xfId="23569"/>
    <cellStyle name="Total 8 2 4 3 13" xfId="23570"/>
    <cellStyle name="Total 8 2 4 3 13 2" xfId="23571"/>
    <cellStyle name="Total 8 2 4 3 14" xfId="23572"/>
    <cellStyle name="Total 8 2 4 3 14 2" xfId="23573"/>
    <cellStyle name="Total 8 2 4 3 15" xfId="23574"/>
    <cellStyle name="Total 8 2 4 3 15 2" xfId="23575"/>
    <cellStyle name="Total 8 2 4 3 16" xfId="23576"/>
    <cellStyle name="Total 8 2 4 3 16 2" xfId="23577"/>
    <cellStyle name="Total 8 2 4 3 17" xfId="23578"/>
    <cellStyle name="Total 8 2 4 3 17 2" xfId="23579"/>
    <cellStyle name="Total 8 2 4 3 18" xfId="23580"/>
    <cellStyle name="Total 8 2 4 3 2" xfId="23581"/>
    <cellStyle name="Total 8 2 4 3 2 2" xfId="23582"/>
    <cellStyle name="Total 8 2 4 3 3" xfId="23583"/>
    <cellStyle name="Total 8 2 4 3 3 2" xfId="23584"/>
    <cellStyle name="Total 8 2 4 3 4" xfId="23585"/>
    <cellStyle name="Total 8 2 4 3 4 2" xfId="23586"/>
    <cellStyle name="Total 8 2 4 3 5" xfId="23587"/>
    <cellStyle name="Total 8 2 4 3 5 2" xfId="23588"/>
    <cellStyle name="Total 8 2 4 3 6" xfId="23589"/>
    <cellStyle name="Total 8 2 4 3 6 2" xfId="23590"/>
    <cellStyle name="Total 8 2 4 3 7" xfId="23591"/>
    <cellStyle name="Total 8 2 4 3 7 2" xfId="23592"/>
    <cellStyle name="Total 8 2 4 3 8" xfId="23593"/>
    <cellStyle name="Total 8 2 4 3 8 2" xfId="23594"/>
    <cellStyle name="Total 8 2 4 3 9" xfId="23595"/>
    <cellStyle name="Total 8 2 4 3 9 2" xfId="23596"/>
    <cellStyle name="Total 8 2 4 4" xfId="23597"/>
    <cellStyle name="Total 8 2 4 4 10" xfId="23598"/>
    <cellStyle name="Total 8 2 4 4 10 2" xfId="23599"/>
    <cellStyle name="Total 8 2 4 4 11" xfId="23600"/>
    <cellStyle name="Total 8 2 4 4 11 2" xfId="23601"/>
    <cellStyle name="Total 8 2 4 4 12" xfId="23602"/>
    <cellStyle name="Total 8 2 4 4 12 2" xfId="23603"/>
    <cellStyle name="Total 8 2 4 4 13" xfId="23604"/>
    <cellStyle name="Total 8 2 4 4 13 2" xfId="23605"/>
    <cellStyle name="Total 8 2 4 4 14" xfId="23606"/>
    <cellStyle name="Total 8 2 4 4 14 2" xfId="23607"/>
    <cellStyle name="Total 8 2 4 4 15" xfId="23608"/>
    <cellStyle name="Total 8 2 4 4 15 2" xfId="23609"/>
    <cellStyle name="Total 8 2 4 4 16" xfId="23610"/>
    <cellStyle name="Total 8 2 4 4 2" xfId="23611"/>
    <cellStyle name="Total 8 2 4 4 2 2" xfId="23612"/>
    <cellStyle name="Total 8 2 4 4 3" xfId="23613"/>
    <cellStyle name="Total 8 2 4 4 3 2" xfId="23614"/>
    <cellStyle name="Total 8 2 4 4 4" xfId="23615"/>
    <cellStyle name="Total 8 2 4 4 4 2" xfId="23616"/>
    <cellStyle name="Total 8 2 4 4 5" xfId="23617"/>
    <cellStyle name="Total 8 2 4 4 5 2" xfId="23618"/>
    <cellStyle name="Total 8 2 4 4 6" xfId="23619"/>
    <cellStyle name="Total 8 2 4 4 6 2" xfId="23620"/>
    <cellStyle name="Total 8 2 4 4 7" xfId="23621"/>
    <cellStyle name="Total 8 2 4 4 7 2" xfId="23622"/>
    <cellStyle name="Total 8 2 4 4 8" xfId="23623"/>
    <cellStyle name="Total 8 2 4 4 8 2" xfId="23624"/>
    <cellStyle name="Total 8 2 4 4 9" xfId="23625"/>
    <cellStyle name="Total 8 2 4 4 9 2" xfId="23626"/>
    <cellStyle name="Total 8 2 4 5" xfId="23627"/>
    <cellStyle name="Total 8 2 4 5 10" xfId="23628"/>
    <cellStyle name="Total 8 2 4 5 10 2" xfId="23629"/>
    <cellStyle name="Total 8 2 4 5 11" xfId="23630"/>
    <cellStyle name="Total 8 2 4 5 11 2" xfId="23631"/>
    <cellStyle name="Total 8 2 4 5 12" xfId="23632"/>
    <cellStyle name="Total 8 2 4 5 12 2" xfId="23633"/>
    <cellStyle name="Total 8 2 4 5 13" xfId="23634"/>
    <cellStyle name="Total 8 2 4 5 13 2" xfId="23635"/>
    <cellStyle name="Total 8 2 4 5 14" xfId="23636"/>
    <cellStyle name="Total 8 2 4 5 14 2" xfId="23637"/>
    <cellStyle name="Total 8 2 4 5 15" xfId="23638"/>
    <cellStyle name="Total 8 2 4 5 15 2" xfId="23639"/>
    <cellStyle name="Total 8 2 4 5 16" xfId="23640"/>
    <cellStyle name="Total 8 2 4 5 2" xfId="23641"/>
    <cellStyle name="Total 8 2 4 5 2 2" xfId="23642"/>
    <cellStyle name="Total 8 2 4 5 3" xfId="23643"/>
    <cellStyle name="Total 8 2 4 5 3 2" xfId="23644"/>
    <cellStyle name="Total 8 2 4 5 4" xfId="23645"/>
    <cellStyle name="Total 8 2 4 5 4 2" xfId="23646"/>
    <cellStyle name="Total 8 2 4 5 5" xfId="23647"/>
    <cellStyle name="Total 8 2 4 5 5 2" xfId="23648"/>
    <cellStyle name="Total 8 2 4 5 6" xfId="23649"/>
    <cellStyle name="Total 8 2 4 5 6 2" xfId="23650"/>
    <cellStyle name="Total 8 2 4 5 7" xfId="23651"/>
    <cellStyle name="Total 8 2 4 5 7 2" xfId="23652"/>
    <cellStyle name="Total 8 2 4 5 8" xfId="23653"/>
    <cellStyle name="Total 8 2 4 5 8 2" xfId="23654"/>
    <cellStyle name="Total 8 2 4 5 9" xfId="23655"/>
    <cellStyle name="Total 8 2 4 5 9 2" xfId="23656"/>
    <cellStyle name="Total 8 2 4 6" xfId="23657"/>
    <cellStyle name="Total 8 2 4 6 10" xfId="23658"/>
    <cellStyle name="Total 8 2 4 6 10 2" xfId="23659"/>
    <cellStyle name="Total 8 2 4 6 11" xfId="23660"/>
    <cellStyle name="Total 8 2 4 6 11 2" xfId="23661"/>
    <cellStyle name="Total 8 2 4 6 12" xfId="23662"/>
    <cellStyle name="Total 8 2 4 6 12 2" xfId="23663"/>
    <cellStyle name="Total 8 2 4 6 13" xfId="23664"/>
    <cellStyle name="Total 8 2 4 6 13 2" xfId="23665"/>
    <cellStyle name="Total 8 2 4 6 14" xfId="23666"/>
    <cellStyle name="Total 8 2 4 6 14 2" xfId="23667"/>
    <cellStyle name="Total 8 2 4 6 15" xfId="23668"/>
    <cellStyle name="Total 8 2 4 6 2" xfId="23669"/>
    <cellStyle name="Total 8 2 4 6 2 2" xfId="23670"/>
    <cellStyle name="Total 8 2 4 6 3" xfId="23671"/>
    <cellStyle name="Total 8 2 4 6 3 2" xfId="23672"/>
    <cellStyle name="Total 8 2 4 6 4" xfId="23673"/>
    <cellStyle name="Total 8 2 4 6 4 2" xfId="23674"/>
    <cellStyle name="Total 8 2 4 6 5" xfId="23675"/>
    <cellStyle name="Total 8 2 4 6 5 2" xfId="23676"/>
    <cellStyle name="Total 8 2 4 6 6" xfId="23677"/>
    <cellStyle name="Total 8 2 4 6 6 2" xfId="23678"/>
    <cellStyle name="Total 8 2 4 6 7" xfId="23679"/>
    <cellStyle name="Total 8 2 4 6 7 2" xfId="23680"/>
    <cellStyle name="Total 8 2 4 6 8" xfId="23681"/>
    <cellStyle name="Total 8 2 4 6 8 2" xfId="23682"/>
    <cellStyle name="Total 8 2 4 6 9" xfId="23683"/>
    <cellStyle name="Total 8 2 4 6 9 2" xfId="23684"/>
    <cellStyle name="Total 8 2 4 7" xfId="23685"/>
    <cellStyle name="Total 8 2 4 7 2" xfId="23686"/>
    <cellStyle name="Total 8 2 4 8" xfId="23687"/>
    <cellStyle name="Total 8 2 4 8 2" xfId="23688"/>
    <cellStyle name="Total 8 2 4 9" xfId="23689"/>
    <cellStyle name="Total 8 2 4 9 2" xfId="23690"/>
    <cellStyle name="Total 8 2 5" xfId="23691"/>
    <cellStyle name="Total 8 2 5 10" xfId="23692"/>
    <cellStyle name="Total 8 2 5 10 2" xfId="23693"/>
    <cellStyle name="Total 8 2 5 11" xfId="23694"/>
    <cellStyle name="Total 8 2 5 11 2" xfId="23695"/>
    <cellStyle name="Total 8 2 5 12" xfId="23696"/>
    <cellStyle name="Total 8 2 5 12 2" xfId="23697"/>
    <cellStyle name="Total 8 2 5 13" xfId="23698"/>
    <cellStyle name="Total 8 2 5 13 2" xfId="23699"/>
    <cellStyle name="Total 8 2 5 14" xfId="23700"/>
    <cellStyle name="Total 8 2 5 14 2" xfId="23701"/>
    <cellStyle name="Total 8 2 5 15" xfId="23702"/>
    <cellStyle name="Total 8 2 5 15 2" xfId="23703"/>
    <cellStyle name="Total 8 2 5 16" xfId="23704"/>
    <cellStyle name="Total 8 2 5 16 2" xfId="23705"/>
    <cellStyle name="Total 8 2 5 17" xfId="23706"/>
    <cellStyle name="Total 8 2 5 17 2" xfId="23707"/>
    <cellStyle name="Total 8 2 5 18" xfId="23708"/>
    <cellStyle name="Total 8 2 5 18 2" xfId="23709"/>
    <cellStyle name="Total 8 2 5 19" xfId="23710"/>
    <cellStyle name="Total 8 2 5 2" xfId="23711"/>
    <cellStyle name="Total 8 2 5 2 10" xfId="23712"/>
    <cellStyle name="Total 8 2 5 2 10 2" xfId="23713"/>
    <cellStyle name="Total 8 2 5 2 11" xfId="23714"/>
    <cellStyle name="Total 8 2 5 2 11 2" xfId="23715"/>
    <cellStyle name="Total 8 2 5 2 12" xfId="23716"/>
    <cellStyle name="Total 8 2 5 2 12 2" xfId="23717"/>
    <cellStyle name="Total 8 2 5 2 13" xfId="23718"/>
    <cellStyle name="Total 8 2 5 2 13 2" xfId="23719"/>
    <cellStyle name="Total 8 2 5 2 14" xfId="23720"/>
    <cellStyle name="Total 8 2 5 2 14 2" xfId="23721"/>
    <cellStyle name="Total 8 2 5 2 15" xfId="23722"/>
    <cellStyle name="Total 8 2 5 2 15 2" xfId="23723"/>
    <cellStyle name="Total 8 2 5 2 16" xfId="23724"/>
    <cellStyle name="Total 8 2 5 2 16 2" xfId="23725"/>
    <cellStyle name="Total 8 2 5 2 17" xfId="23726"/>
    <cellStyle name="Total 8 2 5 2 17 2" xfId="23727"/>
    <cellStyle name="Total 8 2 5 2 18" xfId="23728"/>
    <cellStyle name="Total 8 2 5 2 2" xfId="23729"/>
    <cellStyle name="Total 8 2 5 2 2 2" xfId="23730"/>
    <cellStyle name="Total 8 2 5 2 3" xfId="23731"/>
    <cellStyle name="Total 8 2 5 2 3 2" xfId="23732"/>
    <cellStyle name="Total 8 2 5 2 4" xfId="23733"/>
    <cellStyle name="Total 8 2 5 2 4 2" xfId="23734"/>
    <cellStyle name="Total 8 2 5 2 5" xfId="23735"/>
    <cellStyle name="Total 8 2 5 2 5 2" xfId="23736"/>
    <cellStyle name="Total 8 2 5 2 6" xfId="23737"/>
    <cellStyle name="Total 8 2 5 2 6 2" xfId="23738"/>
    <cellStyle name="Total 8 2 5 2 7" xfId="23739"/>
    <cellStyle name="Total 8 2 5 2 7 2" xfId="23740"/>
    <cellStyle name="Total 8 2 5 2 8" xfId="23741"/>
    <cellStyle name="Total 8 2 5 2 8 2" xfId="23742"/>
    <cellStyle name="Total 8 2 5 2 9" xfId="23743"/>
    <cellStyle name="Total 8 2 5 2 9 2" xfId="23744"/>
    <cellStyle name="Total 8 2 5 3" xfId="23745"/>
    <cellStyle name="Total 8 2 5 3 10" xfId="23746"/>
    <cellStyle name="Total 8 2 5 3 10 2" xfId="23747"/>
    <cellStyle name="Total 8 2 5 3 11" xfId="23748"/>
    <cellStyle name="Total 8 2 5 3 11 2" xfId="23749"/>
    <cellStyle name="Total 8 2 5 3 12" xfId="23750"/>
    <cellStyle name="Total 8 2 5 3 12 2" xfId="23751"/>
    <cellStyle name="Total 8 2 5 3 13" xfId="23752"/>
    <cellStyle name="Total 8 2 5 3 13 2" xfId="23753"/>
    <cellStyle name="Total 8 2 5 3 14" xfId="23754"/>
    <cellStyle name="Total 8 2 5 3 14 2" xfId="23755"/>
    <cellStyle name="Total 8 2 5 3 15" xfId="23756"/>
    <cellStyle name="Total 8 2 5 3 15 2" xfId="23757"/>
    <cellStyle name="Total 8 2 5 3 16" xfId="23758"/>
    <cellStyle name="Total 8 2 5 3 2" xfId="23759"/>
    <cellStyle name="Total 8 2 5 3 2 2" xfId="23760"/>
    <cellStyle name="Total 8 2 5 3 3" xfId="23761"/>
    <cellStyle name="Total 8 2 5 3 3 2" xfId="23762"/>
    <cellStyle name="Total 8 2 5 3 4" xfId="23763"/>
    <cellStyle name="Total 8 2 5 3 4 2" xfId="23764"/>
    <cellStyle name="Total 8 2 5 3 5" xfId="23765"/>
    <cellStyle name="Total 8 2 5 3 5 2" xfId="23766"/>
    <cellStyle name="Total 8 2 5 3 6" xfId="23767"/>
    <cellStyle name="Total 8 2 5 3 6 2" xfId="23768"/>
    <cellStyle name="Total 8 2 5 3 7" xfId="23769"/>
    <cellStyle name="Total 8 2 5 3 7 2" xfId="23770"/>
    <cellStyle name="Total 8 2 5 3 8" xfId="23771"/>
    <cellStyle name="Total 8 2 5 3 8 2" xfId="23772"/>
    <cellStyle name="Total 8 2 5 3 9" xfId="23773"/>
    <cellStyle name="Total 8 2 5 3 9 2" xfId="23774"/>
    <cellStyle name="Total 8 2 5 4" xfId="23775"/>
    <cellStyle name="Total 8 2 5 4 10" xfId="23776"/>
    <cellStyle name="Total 8 2 5 4 10 2" xfId="23777"/>
    <cellStyle name="Total 8 2 5 4 11" xfId="23778"/>
    <cellStyle name="Total 8 2 5 4 11 2" xfId="23779"/>
    <cellStyle name="Total 8 2 5 4 12" xfId="23780"/>
    <cellStyle name="Total 8 2 5 4 12 2" xfId="23781"/>
    <cellStyle name="Total 8 2 5 4 13" xfId="23782"/>
    <cellStyle name="Total 8 2 5 4 13 2" xfId="23783"/>
    <cellStyle name="Total 8 2 5 4 14" xfId="23784"/>
    <cellStyle name="Total 8 2 5 4 14 2" xfId="23785"/>
    <cellStyle name="Total 8 2 5 4 15" xfId="23786"/>
    <cellStyle name="Total 8 2 5 4 15 2" xfId="23787"/>
    <cellStyle name="Total 8 2 5 4 16" xfId="23788"/>
    <cellStyle name="Total 8 2 5 4 2" xfId="23789"/>
    <cellStyle name="Total 8 2 5 4 2 2" xfId="23790"/>
    <cellStyle name="Total 8 2 5 4 3" xfId="23791"/>
    <cellStyle name="Total 8 2 5 4 3 2" xfId="23792"/>
    <cellStyle name="Total 8 2 5 4 4" xfId="23793"/>
    <cellStyle name="Total 8 2 5 4 4 2" xfId="23794"/>
    <cellStyle name="Total 8 2 5 4 5" xfId="23795"/>
    <cellStyle name="Total 8 2 5 4 5 2" xfId="23796"/>
    <cellStyle name="Total 8 2 5 4 6" xfId="23797"/>
    <cellStyle name="Total 8 2 5 4 6 2" xfId="23798"/>
    <cellStyle name="Total 8 2 5 4 7" xfId="23799"/>
    <cellStyle name="Total 8 2 5 4 7 2" xfId="23800"/>
    <cellStyle name="Total 8 2 5 4 8" xfId="23801"/>
    <cellStyle name="Total 8 2 5 4 8 2" xfId="23802"/>
    <cellStyle name="Total 8 2 5 4 9" xfId="23803"/>
    <cellStyle name="Total 8 2 5 4 9 2" xfId="23804"/>
    <cellStyle name="Total 8 2 5 5" xfId="23805"/>
    <cellStyle name="Total 8 2 5 5 10" xfId="23806"/>
    <cellStyle name="Total 8 2 5 5 10 2" xfId="23807"/>
    <cellStyle name="Total 8 2 5 5 11" xfId="23808"/>
    <cellStyle name="Total 8 2 5 5 11 2" xfId="23809"/>
    <cellStyle name="Total 8 2 5 5 12" xfId="23810"/>
    <cellStyle name="Total 8 2 5 5 12 2" xfId="23811"/>
    <cellStyle name="Total 8 2 5 5 13" xfId="23812"/>
    <cellStyle name="Total 8 2 5 5 13 2" xfId="23813"/>
    <cellStyle name="Total 8 2 5 5 14" xfId="23814"/>
    <cellStyle name="Total 8 2 5 5 14 2" xfId="23815"/>
    <cellStyle name="Total 8 2 5 5 15" xfId="23816"/>
    <cellStyle name="Total 8 2 5 5 2" xfId="23817"/>
    <cellStyle name="Total 8 2 5 5 2 2" xfId="23818"/>
    <cellStyle name="Total 8 2 5 5 3" xfId="23819"/>
    <cellStyle name="Total 8 2 5 5 3 2" xfId="23820"/>
    <cellStyle name="Total 8 2 5 5 4" xfId="23821"/>
    <cellStyle name="Total 8 2 5 5 4 2" xfId="23822"/>
    <cellStyle name="Total 8 2 5 5 5" xfId="23823"/>
    <cellStyle name="Total 8 2 5 5 5 2" xfId="23824"/>
    <cellStyle name="Total 8 2 5 5 6" xfId="23825"/>
    <cellStyle name="Total 8 2 5 5 6 2" xfId="23826"/>
    <cellStyle name="Total 8 2 5 5 7" xfId="23827"/>
    <cellStyle name="Total 8 2 5 5 7 2" xfId="23828"/>
    <cellStyle name="Total 8 2 5 5 8" xfId="23829"/>
    <cellStyle name="Total 8 2 5 5 8 2" xfId="23830"/>
    <cellStyle name="Total 8 2 5 5 9" xfId="23831"/>
    <cellStyle name="Total 8 2 5 5 9 2" xfId="23832"/>
    <cellStyle name="Total 8 2 5 6" xfId="23833"/>
    <cellStyle name="Total 8 2 5 6 2" xfId="23834"/>
    <cellStyle name="Total 8 2 5 7" xfId="23835"/>
    <cellStyle name="Total 8 2 5 7 2" xfId="23836"/>
    <cellStyle name="Total 8 2 5 8" xfId="23837"/>
    <cellStyle name="Total 8 2 5 8 2" xfId="23838"/>
    <cellStyle name="Total 8 2 5 9" xfId="23839"/>
    <cellStyle name="Total 8 2 5 9 2" xfId="23840"/>
    <cellStyle name="Total 8 2 6" xfId="23841"/>
    <cellStyle name="Total 8 2 6 10" xfId="23842"/>
    <cellStyle name="Total 8 2 6 10 2" xfId="23843"/>
    <cellStyle name="Total 8 2 6 11" xfId="23844"/>
    <cellStyle name="Total 8 2 6 11 2" xfId="23845"/>
    <cellStyle name="Total 8 2 6 12" xfId="23846"/>
    <cellStyle name="Total 8 2 6 12 2" xfId="23847"/>
    <cellStyle name="Total 8 2 6 13" xfId="23848"/>
    <cellStyle name="Total 8 2 6 13 2" xfId="23849"/>
    <cellStyle name="Total 8 2 6 14" xfId="23850"/>
    <cellStyle name="Total 8 2 6 14 2" xfId="23851"/>
    <cellStyle name="Total 8 2 6 15" xfId="23852"/>
    <cellStyle name="Total 8 2 6 15 2" xfId="23853"/>
    <cellStyle name="Total 8 2 6 16" xfId="23854"/>
    <cellStyle name="Total 8 2 6 16 2" xfId="23855"/>
    <cellStyle name="Total 8 2 6 17" xfId="23856"/>
    <cellStyle name="Total 8 2 6 17 2" xfId="23857"/>
    <cellStyle name="Total 8 2 6 18" xfId="23858"/>
    <cellStyle name="Total 8 2 6 18 2" xfId="23859"/>
    <cellStyle name="Total 8 2 6 19" xfId="23860"/>
    <cellStyle name="Total 8 2 6 2" xfId="23861"/>
    <cellStyle name="Total 8 2 6 2 10" xfId="23862"/>
    <cellStyle name="Total 8 2 6 2 10 2" xfId="23863"/>
    <cellStyle name="Total 8 2 6 2 11" xfId="23864"/>
    <cellStyle name="Total 8 2 6 2 11 2" xfId="23865"/>
    <cellStyle name="Total 8 2 6 2 12" xfId="23866"/>
    <cellStyle name="Total 8 2 6 2 12 2" xfId="23867"/>
    <cellStyle name="Total 8 2 6 2 13" xfId="23868"/>
    <cellStyle name="Total 8 2 6 2 13 2" xfId="23869"/>
    <cellStyle name="Total 8 2 6 2 14" xfId="23870"/>
    <cellStyle name="Total 8 2 6 2 14 2" xfId="23871"/>
    <cellStyle name="Total 8 2 6 2 15" xfId="23872"/>
    <cellStyle name="Total 8 2 6 2 15 2" xfId="23873"/>
    <cellStyle name="Total 8 2 6 2 16" xfId="23874"/>
    <cellStyle name="Total 8 2 6 2 16 2" xfId="23875"/>
    <cellStyle name="Total 8 2 6 2 17" xfId="23876"/>
    <cellStyle name="Total 8 2 6 2 17 2" xfId="23877"/>
    <cellStyle name="Total 8 2 6 2 18" xfId="23878"/>
    <cellStyle name="Total 8 2 6 2 2" xfId="23879"/>
    <cellStyle name="Total 8 2 6 2 2 2" xfId="23880"/>
    <cellStyle name="Total 8 2 6 2 3" xfId="23881"/>
    <cellStyle name="Total 8 2 6 2 3 2" xfId="23882"/>
    <cellStyle name="Total 8 2 6 2 4" xfId="23883"/>
    <cellStyle name="Total 8 2 6 2 4 2" xfId="23884"/>
    <cellStyle name="Total 8 2 6 2 5" xfId="23885"/>
    <cellStyle name="Total 8 2 6 2 5 2" xfId="23886"/>
    <cellStyle name="Total 8 2 6 2 6" xfId="23887"/>
    <cellStyle name="Total 8 2 6 2 6 2" xfId="23888"/>
    <cellStyle name="Total 8 2 6 2 7" xfId="23889"/>
    <cellStyle name="Total 8 2 6 2 7 2" xfId="23890"/>
    <cellStyle name="Total 8 2 6 2 8" xfId="23891"/>
    <cellStyle name="Total 8 2 6 2 8 2" xfId="23892"/>
    <cellStyle name="Total 8 2 6 2 9" xfId="23893"/>
    <cellStyle name="Total 8 2 6 2 9 2" xfId="23894"/>
    <cellStyle name="Total 8 2 6 3" xfId="23895"/>
    <cellStyle name="Total 8 2 6 3 10" xfId="23896"/>
    <cellStyle name="Total 8 2 6 3 10 2" xfId="23897"/>
    <cellStyle name="Total 8 2 6 3 11" xfId="23898"/>
    <cellStyle name="Total 8 2 6 3 11 2" xfId="23899"/>
    <cellStyle name="Total 8 2 6 3 12" xfId="23900"/>
    <cellStyle name="Total 8 2 6 3 12 2" xfId="23901"/>
    <cellStyle name="Total 8 2 6 3 13" xfId="23902"/>
    <cellStyle name="Total 8 2 6 3 13 2" xfId="23903"/>
    <cellStyle name="Total 8 2 6 3 14" xfId="23904"/>
    <cellStyle name="Total 8 2 6 3 14 2" xfId="23905"/>
    <cellStyle name="Total 8 2 6 3 15" xfId="23906"/>
    <cellStyle name="Total 8 2 6 3 15 2" xfId="23907"/>
    <cellStyle name="Total 8 2 6 3 16" xfId="23908"/>
    <cellStyle name="Total 8 2 6 3 2" xfId="23909"/>
    <cellStyle name="Total 8 2 6 3 2 2" xfId="23910"/>
    <cellStyle name="Total 8 2 6 3 3" xfId="23911"/>
    <cellStyle name="Total 8 2 6 3 3 2" xfId="23912"/>
    <cellStyle name="Total 8 2 6 3 4" xfId="23913"/>
    <cellStyle name="Total 8 2 6 3 4 2" xfId="23914"/>
    <cellStyle name="Total 8 2 6 3 5" xfId="23915"/>
    <cellStyle name="Total 8 2 6 3 5 2" xfId="23916"/>
    <cellStyle name="Total 8 2 6 3 6" xfId="23917"/>
    <cellStyle name="Total 8 2 6 3 6 2" xfId="23918"/>
    <cellStyle name="Total 8 2 6 3 7" xfId="23919"/>
    <cellStyle name="Total 8 2 6 3 7 2" xfId="23920"/>
    <cellStyle name="Total 8 2 6 3 8" xfId="23921"/>
    <cellStyle name="Total 8 2 6 3 8 2" xfId="23922"/>
    <cellStyle name="Total 8 2 6 3 9" xfId="23923"/>
    <cellStyle name="Total 8 2 6 3 9 2" xfId="23924"/>
    <cellStyle name="Total 8 2 6 4" xfId="23925"/>
    <cellStyle name="Total 8 2 6 4 10" xfId="23926"/>
    <cellStyle name="Total 8 2 6 4 10 2" xfId="23927"/>
    <cellStyle name="Total 8 2 6 4 11" xfId="23928"/>
    <cellStyle name="Total 8 2 6 4 11 2" xfId="23929"/>
    <cellStyle name="Total 8 2 6 4 12" xfId="23930"/>
    <cellStyle name="Total 8 2 6 4 12 2" xfId="23931"/>
    <cellStyle name="Total 8 2 6 4 13" xfId="23932"/>
    <cellStyle name="Total 8 2 6 4 13 2" xfId="23933"/>
    <cellStyle name="Total 8 2 6 4 14" xfId="23934"/>
    <cellStyle name="Total 8 2 6 4 14 2" xfId="23935"/>
    <cellStyle name="Total 8 2 6 4 15" xfId="23936"/>
    <cellStyle name="Total 8 2 6 4 15 2" xfId="23937"/>
    <cellStyle name="Total 8 2 6 4 16" xfId="23938"/>
    <cellStyle name="Total 8 2 6 4 2" xfId="23939"/>
    <cellStyle name="Total 8 2 6 4 2 2" xfId="23940"/>
    <cellStyle name="Total 8 2 6 4 3" xfId="23941"/>
    <cellStyle name="Total 8 2 6 4 3 2" xfId="23942"/>
    <cellStyle name="Total 8 2 6 4 4" xfId="23943"/>
    <cellStyle name="Total 8 2 6 4 4 2" xfId="23944"/>
    <cellStyle name="Total 8 2 6 4 5" xfId="23945"/>
    <cellStyle name="Total 8 2 6 4 5 2" xfId="23946"/>
    <cellStyle name="Total 8 2 6 4 6" xfId="23947"/>
    <cellStyle name="Total 8 2 6 4 6 2" xfId="23948"/>
    <cellStyle name="Total 8 2 6 4 7" xfId="23949"/>
    <cellStyle name="Total 8 2 6 4 7 2" xfId="23950"/>
    <cellStyle name="Total 8 2 6 4 8" xfId="23951"/>
    <cellStyle name="Total 8 2 6 4 8 2" xfId="23952"/>
    <cellStyle name="Total 8 2 6 4 9" xfId="23953"/>
    <cellStyle name="Total 8 2 6 4 9 2" xfId="23954"/>
    <cellStyle name="Total 8 2 6 5" xfId="23955"/>
    <cellStyle name="Total 8 2 6 5 10" xfId="23956"/>
    <cellStyle name="Total 8 2 6 5 10 2" xfId="23957"/>
    <cellStyle name="Total 8 2 6 5 11" xfId="23958"/>
    <cellStyle name="Total 8 2 6 5 11 2" xfId="23959"/>
    <cellStyle name="Total 8 2 6 5 12" xfId="23960"/>
    <cellStyle name="Total 8 2 6 5 12 2" xfId="23961"/>
    <cellStyle name="Total 8 2 6 5 13" xfId="23962"/>
    <cellStyle name="Total 8 2 6 5 13 2" xfId="23963"/>
    <cellStyle name="Total 8 2 6 5 14" xfId="23964"/>
    <cellStyle name="Total 8 2 6 5 14 2" xfId="23965"/>
    <cellStyle name="Total 8 2 6 5 15" xfId="23966"/>
    <cellStyle name="Total 8 2 6 5 2" xfId="23967"/>
    <cellStyle name="Total 8 2 6 5 2 2" xfId="23968"/>
    <cellStyle name="Total 8 2 6 5 3" xfId="23969"/>
    <cellStyle name="Total 8 2 6 5 3 2" xfId="23970"/>
    <cellStyle name="Total 8 2 6 5 4" xfId="23971"/>
    <cellStyle name="Total 8 2 6 5 4 2" xfId="23972"/>
    <cellStyle name="Total 8 2 6 5 5" xfId="23973"/>
    <cellStyle name="Total 8 2 6 5 5 2" xfId="23974"/>
    <cellStyle name="Total 8 2 6 5 6" xfId="23975"/>
    <cellStyle name="Total 8 2 6 5 6 2" xfId="23976"/>
    <cellStyle name="Total 8 2 6 5 7" xfId="23977"/>
    <cellStyle name="Total 8 2 6 5 7 2" xfId="23978"/>
    <cellStyle name="Total 8 2 6 5 8" xfId="23979"/>
    <cellStyle name="Total 8 2 6 5 8 2" xfId="23980"/>
    <cellStyle name="Total 8 2 6 5 9" xfId="23981"/>
    <cellStyle name="Total 8 2 6 5 9 2" xfId="23982"/>
    <cellStyle name="Total 8 2 6 6" xfId="23983"/>
    <cellStyle name="Total 8 2 6 6 2" xfId="23984"/>
    <cellStyle name="Total 8 2 6 7" xfId="23985"/>
    <cellStyle name="Total 8 2 6 7 2" xfId="23986"/>
    <cellStyle name="Total 8 2 6 8" xfId="23987"/>
    <cellStyle name="Total 8 2 6 8 2" xfId="23988"/>
    <cellStyle name="Total 8 2 6 9" xfId="23989"/>
    <cellStyle name="Total 8 2 6 9 2" xfId="23990"/>
    <cellStyle name="Total 8 2 7" xfId="23991"/>
    <cellStyle name="Total 8 2 7 10" xfId="23992"/>
    <cellStyle name="Total 8 2 7 10 2" xfId="23993"/>
    <cellStyle name="Total 8 2 7 11" xfId="23994"/>
    <cellStyle name="Total 8 2 7 11 2" xfId="23995"/>
    <cellStyle name="Total 8 2 7 12" xfId="23996"/>
    <cellStyle name="Total 8 2 7 12 2" xfId="23997"/>
    <cellStyle name="Total 8 2 7 13" xfId="23998"/>
    <cellStyle name="Total 8 2 7 13 2" xfId="23999"/>
    <cellStyle name="Total 8 2 7 14" xfId="24000"/>
    <cellStyle name="Total 8 2 7 14 2" xfId="24001"/>
    <cellStyle name="Total 8 2 7 15" xfId="24002"/>
    <cellStyle name="Total 8 2 7 15 2" xfId="24003"/>
    <cellStyle name="Total 8 2 7 16" xfId="24004"/>
    <cellStyle name="Total 8 2 7 16 2" xfId="24005"/>
    <cellStyle name="Total 8 2 7 17" xfId="24006"/>
    <cellStyle name="Total 8 2 7 17 2" xfId="24007"/>
    <cellStyle name="Total 8 2 7 18" xfId="24008"/>
    <cellStyle name="Total 8 2 7 2" xfId="24009"/>
    <cellStyle name="Total 8 2 7 2 10" xfId="24010"/>
    <cellStyle name="Total 8 2 7 2 10 2" xfId="24011"/>
    <cellStyle name="Total 8 2 7 2 11" xfId="24012"/>
    <cellStyle name="Total 8 2 7 2 11 2" xfId="24013"/>
    <cellStyle name="Total 8 2 7 2 12" xfId="24014"/>
    <cellStyle name="Total 8 2 7 2 12 2" xfId="24015"/>
    <cellStyle name="Total 8 2 7 2 13" xfId="24016"/>
    <cellStyle name="Total 8 2 7 2 13 2" xfId="24017"/>
    <cellStyle name="Total 8 2 7 2 14" xfId="24018"/>
    <cellStyle name="Total 8 2 7 2 14 2" xfId="24019"/>
    <cellStyle name="Total 8 2 7 2 15" xfId="24020"/>
    <cellStyle name="Total 8 2 7 2 15 2" xfId="24021"/>
    <cellStyle name="Total 8 2 7 2 16" xfId="24022"/>
    <cellStyle name="Total 8 2 7 2 16 2" xfId="24023"/>
    <cellStyle name="Total 8 2 7 2 17" xfId="24024"/>
    <cellStyle name="Total 8 2 7 2 17 2" xfId="24025"/>
    <cellStyle name="Total 8 2 7 2 18" xfId="24026"/>
    <cellStyle name="Total 8 2 7 2 2" xfId="24027"/>
    <cellStyle name="Total 8 2 7 2 2 2" xfId="24028"/>
    <cellStyle name="Total 8 2 7 2 3" xfId="24029"/>
    <cellStyle name="Total 8 2 7 2 3 2" xfId="24030"/>
    <cellStyle name="Total 8 2 7 2 4" xfId="24031"/>
    <cellStyle name="Total 8 2 7 2 4 2" xfId="24032"/>
    <cellStyle name="Total 8 2 7 2 5" xfId="24033"/>
    <cellStyle name="Total 8 2 7 2 5 2" xfId="24034"/>
    <cellStyle name="Total 8 2 7 2 6" xfId="24035"/>
    <cellStyle name="Total 8 2 7 2 6 2" xfId="24036"/>
    <cellStyle name="Total 8 2 7 2 7" xfId="24037"/>
    <cellStyle name="Total 8 2 7 2 7 2" xfId="24038"/>
    <cellStyle name="Total 8 2 7 2 8" xfId="24039"/>
    <cellStyle name="Total 8 2 7 2 8 2" xfId="24040"/>
    <cellStyle name="Total 8 2 7 2 9" xfId="24041"/>
    <cellStyle name="Total 8 2 7 2 9 2" xfId="24042"/>
    <cellStyle name="Total 8 2 7 3" xfId="24043"/>
    <cellStyle name="Total 8 2 7 3 10" xfId="24044"/>
    <cellStyle name="Total 8 2 7 3 10 2" xfId="24045"/>
    <cellStyle name="Total 8 2 7 3 11" xfId="24046"/>
    <cellStyle name="Total 8 2 7 3 11 2" xfId="24047"/>
    <cellStyle name="Total 8 2 7 3 12" xfId="24048"/>
    <cellStyle name="Total 8 2 7 3 12 2" xfId="24049"/>
    <cellStyle name="Total 8 2 7 3 13" xfId="24050"/>
    <cellStyle name="Total 8 2 7 3 13 2" xfId="24051"/>
    <cellStyle name="Total 8 2 7 3 14" xfId="24052"/>
    <cellStyle name="Total 8 2 7 3 14 2" xfId="24053"/>
    <cellStyle name="Total 8 2 7 3 15" xfId="24054"/>
    <cellStyle name="Total 8 2 7 3 15 2" xfId="24055"/>
    <cellStyle name="Total 8 2 7 3 16" xfId="24056"/>
    <cellStyle name="Total 8 2 7 3 2" xfId="24057"/>
    <cellStyle name="Total 8 2 7 3 2 2" xfId="24058"/>
    <cellStyle name="Total 8 2 7 3 3" xfId="24059"/>
    <cellStyle name="Total 8 2 7 3 3 2" xfId="24060"/>
    <cellStyle name="Total 8 2 7 3 4" xfId="24061"/>
    <cellStyle name="Total 8 2 7 3 4 2" xfId="24062"/>
    <cellStyle name="Total 8 2 7 3 5" xfId="24063"/>
    <cellStyle name="Total 8 2 7 3 5 2" xfId="24064"/>
    <cellStyle name="Total 8 2 7 3 6" xfId="24065"/>
    <cellStyle name="Total 8 2 7 3 6 2" xfId="24066"/>
    <cellStyle name="Total 8 2 7 3 7" xfId="24067"/>
    <cellStyle name="Total 8 2 7 3 7 2" xfId="24068"/>
    <cellStyle name="Total 8 2 7 3 8" xfId="24069"/>
    <cellStyle name="Total 8 2 7 3 8 2" xfId="24070"/>
    <cellStyle name="Total 8 2 7 3 9" xfId="24071"/>
    <cellStyle name="Total 8 2 7 3 9 2" xfId="24072"/>
    <cellStyle name="Total 8 2 7 4" xfId="24073"/>
    <cellStyle name="Total 8 2 7 4 10" xfId="24074"/>
    <cellStyle name="Total 8 2 7 4 10 2" xfId="24075"/>
    <cellStyle name="Total 8 2 7 4 11" xfId="24076"/>
    <cellStyle name="Total 8 2 7 4 11 2" xfId="24077"/>
    <cellStyle name="Total 8 2 7 4 12" xfId="24078"/>
    <cellStyle name="Total 8 2 7 4 12 2" xfId="24079"/>
    <cellStyle name="Total 8 2 7 4 13" xfId="24080"/>
    <cellStyle name="Total 8 2 7 4 13 2" xfId="24081"/>
    <cellStyle name="Total 8 2 7 4 14" xfId="24082"/>
    <cellStyle name="Total 8 2 7 4 14 2" xfId="24083"/>
    <cellStyle name="Total 8 2 7 4 15" xfId="24084"/>
    <cellStyle name="Total 8 2 7 4 15 2" xfId="24085"/>
    <cellStyle name="Total 8 2 7 4 16" xfId="24086"/>
    <cellStyle name="Total 8 2 7 4 2" xfId="24087"/>
    <cellStyle name="Total 8 2 7 4 2 2" xfId="24088"/>
    <cellStyle name="Total 8 2 7 4 3" xfId="24089"/>
    <cellStyle name="Total 8 2 7 4 3 2" xfId="24090"/>
    <cellStyle name="Total 8 2 7 4 4" xfId="24091"/>
    <cellStyle name="Total 8 2 7 4 4 2" xfId="24092"/>
    <cellStyle name="Total 8 2 7 4 5" xfId="24093"/>
    <cellStyle name="Total 8 2 7 4 5 2" xfId="24094"/>
    <cellStyle name="Total 8 2 7 4 6" xfId="24095"/>
    <cellStyle name="Total 8 2 7 4 6 2" xfId="24096"/>
    <cellStyle name="Total 8 2 7 4 7" xfId="24097"/>
    <cellStyle name="Total 8 2 7 4 7 2" xfId="24098"/>
    <cellStyle name="Total 8 2 7 4 8" xfId="24099"/>
    <cellStyle name="Total 8 2 7 4 8 2" xfId="24100"/>
    <cellStyle name="Total 8 2 7 4 9" xfId="24101"/>
    <cellStyle name="Total 8 2 7 4 9 2" xfId="24102"/>
    <cellStyle name="Total 8 2 7 5" xfId="24103"/>
    <cellStyle name="Total 8 2 7 5 10" xfId="24104"/>
    <cellStyle name="Total 8 2 7 5 10 2" xfId="24105"/>
    <cellStyle name="Total 8 2 7 5 11" xfId="24106"/>
    <cellStyle name="Total 8 2 7 5 11 2" xfId="24107"/>
    <cellStyle name="Total 8 2 7 5 12" xfId="24108"/>
    <cellStyle name="Total 8 2 7 5 12 2" xfId="24109"/>
    <cellStyle name="Total 8 2 7 5 13" xfId="24110"/>
    <cellStyle name="Total 8 2 7 5 13 2" xfId="24111"/>
    <cellStyle name="Total 8 2 7 5 14" xfId="24112"/>
    <cellStyle name="Total 8 2 7 5 2" xfId="24113"/>
    <cellStyle name="Total 8 2 7 5 2 2" xfId="24114"/>
    <cellStyle name="Total 8 2 7 5 3" xfId="24115"/>
    <cellStyle name="Total 8 2 7 5 3 2" xfId="24116"/>
    <cellStyle name="Total 8 2 7 5 4" xfId="24117"/>
    <cellStyle name="Total 8 2 7 5 4 2" xfId="24118"/>
    <cellStyle name="Total 8 2 7 5 5" xfId="24119"/>
    <cellStyle name="Total 8 2 7 5 5 2" xfId="24120"/>
    <cellStyle name="Total 8 2 7 5 6" xfId="24121"/>
    <cellStyle name="Total 8 2 7 5 6 2" xfId="24122"/>
    <cellStyle name="Total 8 2 7 5 7" xfId="24123"/>
    <cellStyle name="Total 8 2 7 5 7 2" xfId="24124"/>
    <cellStyle name="Total 8 2 7 5 8" xfId="24125"/>
    <cellStyle name="Total 8 2 7 5 8 2" xfId="24126"/>
    <cellStyle name="Total 8 2 7 5 9" xfId="24127"/>
    <cellStyle name="Total 8 2 7 5 9 2" xfId="24128"/>
    <cellStyle name="Total 8 2 7 6" xfId="24129"/>
    <cellStyle name="Total 8 2 7 6 2" xfId="24130"/>
    <cellStyle name="Total 8 2 7 7" xfId="24131"/>
    <cellStyle name="Total 8 2 7 7 2" xfId="24132"/>
    <cellStyle name="Total 8 2 7 8" xfId="24133"/>
    <cellStyle name="Total 8 2 7 8 2" xfId="24134"/>
    <cellStyle name="Total 8 2 7 9" xfId="24135"/>
    <cellStyle name="Total 8 2 7 9 2" xfId="24136"/>
    <cellStyle name="Total 8 2 8" xfId="24137"/>
    <cellStyle name="Total 8 2 8 10" xfId="24138"/>
    <cellStyle name="Total 8 2 8 10 2" xfId="24139"/>
    <cellStyle name="Total 8 2 8 11" xfId="24140"/>
    <cellStyle name="Total 8 2 8 11 2" xfId="24141"/>
    <cellStyle name="Total 8 2 8 12" xfId="24142"/>
    <cellStyle name="Total 8 2 8 12 2" xfId="24143"/>
    <cellStyle name="Total 8 2 8 13" xfId="24144"/>
    <cellStyle name="Total 8 2 8 13 2" xfId="24145"/>
    <cellStyle name="Total 8 2 8 14" xfId="24146"/>
    <cellStyle name="Total 8 2 8 14 2" xfId="24147"/>
    <cellStyle name="Total 8 2 8 15" xfId="24148"/>
    <cellStyle name="Total 8 2 8 15 2" xfId="24149"/>
    <cellStyle name="Total 8 2 8 16" xfId="24150"/>
    <cellStyle name="Total 8 2 8 16 2" xfId="24151"/>
    <cellStyle name="Total 8 2 8 17" xfId="24152"/>
    <cellStyle name="Total 8 2 8 17 2" xfId="24153"/>
    <cellStyle name="Total 8 2 8 18" xfId="24154"/>
    <cellStyle name="Total 8 2 8 2" xfId="24155"/>
    <cellStyle name="Total 8 2 8 2 10" xfId="24156"/>
    <cellStyle name="Total 8 2 8 2 10 2" xfId="24157"/>
    <cellStyle name="Total 8 2 8 2 11" xfId="24158"/>
    <cellStyle name="Total 8 2 8 2 11 2" xfId="24159"/>
    <cellStyle name="Total 8 2 8 2 12" xfId="24160"/>
    <cellStyle name="Total 8 2 8 2 12 2" xfId="24161"/>
    <cellStyle name="Total 8 2 8 2 13" xfId="24162"/>
    <cellStyle name="Total 8 2 8 2 13 2" xfId="24163"/>
    <cellStyle name="Total 8 2 8 2 14" xfId="24164"/>
    <cellStyle name="Total 8 2 8 2 14 2" xfId="24165"/>
    <cellStyle name="Total 8 2 8 2 15" xfId="24166"/>
    <cellStyle name="Total 8 2 8 2 15 2" xfId="24167"/>
    <cellStyle name="Total 8 2 8 2 16" xfId="24168"/>
    <cellStyle name="Total 8 2 8 2 16 2" xfId="24169"/>
    <cellStyle name="Total 8 2 8 2 17" xfId="24170"/>
    <cellStyle name="Total 8 2 8 2 17 2" xfId="24171"/>
    <cellStyle name="Total 8 2 8 2 18" xfId="24172"/>
    <cellStyle name="Total 8 2 8 2 2" xfId="24173"/>
    <cellStyle name="Total 8 2 8 2 2 2" xfId="24174"/>
    <cellStyle name="Total 8 2 8 2 3" xfId="24175"/>
    <cellStyle name="Total 8 2 8 2 3 2" xfId="24176"/>
    <cellStyle name="Total 8 2 8 2 4" xfId="24177"/>
    <cellStyle name="Total 8 2 8 2 4 2" xfId="24178"/>
    <cellStyle name="Total 8 2 8 2 5" xfId="24179"/>
    <cellStyle name="Total 8 2 8 2 5 2" xfId="24180"/>
    <cellStyle name="Total 8 2 8 2 6" xfId="24181"/>
    <cellStyle name="Total 8 2 8 2 6 2" xfId="24182"/>
    <cellStyle name="Total 8 2 8 2 7" xfId="24183"/>
    <cellStyle name="Total 8 2 8 2 7 2" xfId="24184"/>
    <cellStyle name="Total 8 2 8 2 8" xfId="24185"/>
    <cellStyle name="Total 8 2 8 2 8 2" xfId="24186"/>
    <cellStyle name="Total 8 2 8 2 9" xfId="24187"/>
    <cellStyle name="Total 8 2 8 2 9 2" xfId="24188"/>
    <cellStyle name="Total 8 2 8 3" xfId="24189"/>
    <cellStyle name="Total 8 2 8 3 10" xfId="24190"/>
    <cellStyle name="Total 8 2 8 3 10 2" xfId="24191"/>
    <cellStyle name="Total 8 2 8 3 11" xfId="24192"/>
    <cellStyle name="Total 8 2 8 3 11 2" xfId="24193"/>
    <cellStyle name="Total 8 2 8 3 12" xfId="24194"/>
    <cellStyle name="Total 8 2 8 3 12 2" xfId="24195"/>
    <cellStyle name="Total 8 2 8 3 13" xfId="24196"/>
    <cellStyle name="Total 8 2 8 3 13 2" xfId="24197"/>
    <cellStyle name="Total 8 2 8 3 14" xfId="24198"/>
    <cellStyle name="Total 8 2 8 3 14 2" xfId="24199"/>
    <cellStyle name="Total 8 2 8 3 15" xfId="24200"/>
    <cellStyle name="Total 8 2 8 3 15 2" xfId="24201"/>
    <cellStyle name="Total 8 2 8 3 16" xfId="24202"/>
    <cellStyle name="Total 8 2 8 3 2" xfId="24203"/>
    <cellStyle name="Total 8 2 8 3 2 2" xfId="24204"/>
    <cellStyle name="Total 8 2 8 3 3" xfId="24205"/>
    <cellStyle name="Total 8 2 8 3 3 2" xfId="24206"/>
    <cellStyle name="Total 8 2 8 3 4" xfId="24207"/>
    <cellStyle name="Total 8 2 8 3 4 2" xfId="24208"/>
    <cellStyle name="Total 8 2 8 3 5" xfId="24209"/>
    <cellStyle name="Total 8 2 8 3 5 2" xfId="24210"/>
    <cellStyle name="Total 8 2 8 3 6" xfId="24211"/>
    <cellStyle name="Total 8 2 8 3 6 2" xfId="24212"/>
    <cellStyle name="Total 8 2 8 3 7" xfId="24213"/>
    <cellStyle name="Total 8 2 8 3 7 2" xfId="24214"/>
    <cellStyle name="Total 8 2 8 3 8" xfId="24215"/>
    <cellStyle name="Total 8 2 8 3 8 2" xfId="24216"/>
    <cellStyle name="Total 8 2 8 3 9" xfId="24217"/>
    <cellStyle name="Total 8 2 8 3 9 2" xfId="24218"/>
    <cellStyle name="Total 8 2 8 4" xfId="24219"/>
    <cellStyle name="Total 8 2 8 4 10" xfId="24220"/>
    <cellStyle name="Total 8 2 8 4 10 2" xfId="24221"/>
    <cellStyle name="Total 8 2 8 4 11" xfId="24222"/>
    <cellStyle name="Total 8 2 8 4 11 2" xfId="24223"/>
    <cellStyle name="Total 8 2 8 4 12" xfId="24224"/>
    <cellStyle name="Total 8 2 8 4 12 2" xfId="24225"/>
    <cellStyle name="Total 8 2 8 4 13" xfId="24226"/>
    <cellStyle name="Total 8 2 8 4 13 2" xfId="24227"/>
    <cellStyle name="Total 8 2 8 4 14" xfId="24228"/>
    <cellStyle name="Total 8 2 8 4 14 2" xfId="24229"/>
    <cellStyle name="Total 8 2 8 4 15" xfId="24230"/>
    <cellStyle name="Total 8 2 8 4 15 2" xfId="24231"/>
    <cellStyle name="Total 8 2 8 4 16" xfId="24232"/>
    <cellStyle name="Total 8 2 8 4 2" xfId="24233"/>
    <cellStyle name="Total 8 2 8 4 2 2" xfId="24234"/>
    <cellStyle name="Total 8 2 8 4 3" xfId="24235"/>
    <cellStyle name="Total 8 2 8 4 3 2" xfId="24236"/>
    <cellStyle name="Total 8 2 8 4 4" xfId="24237"/>
    <cellStyle name="Total 8 2 8 4 4 2" xfId="24238"/>
    <cellStyle name="Total 8 2 8 4 5" xfId="24239"/>
    <cellStyle name="Total 8 2 8 4 5 2" xfId="24240"/>
    <cellStyle name="Total 8 2 8 4 6" xfId="24241"/>
    <cellStyle name="Total 8 2 8 4 6 2" xfId="24242"/>
    <cellStyle name="Total 8 2 8 4 7" xfId="24243"/>
    <cellStyle name="Total 8 2 8 4 7 2" xfId="24244"/>
    <cellStyle name="Total 8 2 8 4 8" xfId="24245"/>
    <cellStyle name="Total 8 2 8 4 8 2" xfId="24246"/>
    <cellStyle name="Total 8 2 8 4 9" xfId="24247"/>
    <cellStyle name="Total 8 2 8 4 9 2" xfId="24248"/>
    <cellStyle name="Total 8 2 8 5" xfId="24249"/>
    <cellStyle name="Total 8 2 8 5 10" xfId="24250"/>
    <cellStyle name="Total 8 2 8 5 10 2" xfId="24251"/>
    <cellStyle name="Total 8 2 8 5 11" xfId="24252"/>
    <cellStyle name="Total 8 2 8 5 11 2" xfId="24253"/>
    <cellStyle name="Total 8 2 8 5 12" xfId="24254"/>
    <cellStyle name="Total 8 2 8 5 12 2" xfId="24255"/>
    <cellStyle name="Total 8 2 8 5 13" xfId="24256"/>
    <cellStyle name="Total 8 2 8 5 13 2" xfId="24257"/>
    <cellStyle name="Total 8 2 8 5 14" xfId="24258"/>
    <cellStyle name="Total 8 2 8 5 2" xfId="24259"/>
    <cellStyle name="Total 8 2 8 5 2 2" xfId="24260"/>
    <cellStyle name="Total 8 2 8 5 3" xfId="24261"/>
    <cellStyle name="Total 8 2 8 5 3 2" xfId="24262"/>
    <cellStyle name="Total 8 2 8 5 4" xfId="24263"/>
    <cellStyle name="Total 8 2 8 5 4 2" xfId="24264"/>
    <cellStyle name="Total 8 2 8 5 5" xfId="24265"/>
    <cellStyle name="Total 8 2 8 5 5 2" xfId="24266"/>
    <cellStyle name="Total 8 2 8 5 6" xfId="24267"/>
    <cellStyle name="Total 8 2 8 5 6 2" xfId="24268"/>
    <cellStyle name="Total 8 2 8 5 7" xfId="24269"/>
    <cellStyle name="Total 8 2 8 5 7 2" xfId="24270"/>
    <cellStyle name="Total 8 2 8 5 8" xfId="24271"/>
    <cellStyle name="Total 8 2 8 5 8 2" xfId="24272"/>
    <cellStyle name="Total 8 2 8 5 9" xfId="24273"/>
    <cellStyle name="Total 8 2 8 5 9 2" xfId="24274"/>
    <cellStyle name="Total 8 2 8 6" xfId="24275"/>
    <cellStyle name="Total 8 2 8 6 2" xfId="24276"/>
    <cellStyle name="Total 8 2 8 7" xfId="24277"/>
    <cellStyle name="Total 8 2 8 7 2" xfId="24278"/>
    <cellStyle name="Total 8 2 8 8" xfId="24279"/>
    <cellStyle name="Total 8 2 8 8 2" xfId="24280"/>
    <cellStyle name="Total 8 2 8 9" xfId="24281"/>
    <cellStyle name="Total 8 2 8 9 2" xfId="24282"/>
    <cellStyle name="Total 8 2 9" xfId="24283"/>
    <cellStyle name="Total 8 2 9 10" xfId="24284"/>
    <cellStyle name="Total 8 2 9 10 2" xfId="24285"/>
    <cellStyle name="Total 8 2 9 11" xfId="24286"/>
    <cellStyle name="Total 8 2 9 11 2" xfId="24287"/>
    <cellStyle name="Total 8 2 9 12" xfId="24288"/>
    <cellStyle name="Total 8 2 9 12 2" xfId="24289"/>
    <cellStyle name="Total 8 2 9 13" xfId="24290"/>
    <cellStyle name="Total 8 2 9 13 2" xfId="24291"/>
    <cellStyle name="Total 8 2 9 14" xfId="24292"/>
    <cellStyle name="Total 8 2 9 14 2" xfId="24293"/>
    <cellStyle name="Total 8 2 9 15" xfId="24294"/>
    <cellStyle name="Total 8 2 9 15 2" xfId="24295"/>
    <cellStyle name="Total 8 2 9 16" xfId="24296"/>
    <cellStyle name="Total 8 2 9 16 2" xfId="24297"/>
    <cellStyle name="Total 8 2 9 17" xfId="24298"/>
    <cellStyle name="Total 8 2 9 17 2" xfId="24299"/>
    <cellStyle name="Total 8 2 9 18" xfId="24300"/>
    <cellStyle name="Total 8 2 9 2" xfId="24301"/>
    <cellStyle name="Total 8 2 9 2 2" xfId="24302"/>
    <cellStyle name="Total 8 2 9 3" xfId="24303"/>
    <cellStyle name="Total 8 2 9 3 2" xfId="24304"/>
    <cellStyle name="Total 8 2 9 4" xfId="24305"/>
    <cellStyle name="Total 8 2 9 4 2" xfId="24306"/>
    <cellStyle name="Total 8 2 9 5" xfId="24307"/>
    <cellStyle name="Total 8 2 9 5 2" xfId="24308"/>
    <cellStyle name="Total 8 2 9 6" xfId="24309"/>
    <cellStyle name="Total 8 2 9 6 2" xfId="24310"/>
    <cellStyle name="Total 8 2 9 7" xfId="24311"/>
    <cellStyle name="Total 8 2 9 7 2" xfId="24312"/>
    <cellStyle name="Total 8 2 9 8" xfId="24313"/>
    <cellStyle name="Total 8 2 9 8 2" xfId="24314"/>
    <cellStyle name="Total 8 2 9 9" xfId="24315"/>
    <cellStyle name="Total 8 2 9 9 2" xfId="24316"/>
    <cellStyle name="Total 8 20" xfId="24317"/>
    <cellStyle name="Total 8 20 2" xfId="24318"/>
    <cellStyle name="Total 8 21" xfId="24319"/>
    <cellStyle name="Total 8 21 2" xfId="24320"/>
    <cellStyle name="Total 8 22" xfId="24321"/>
    <cellStyle name="Total 8 22 2" xfId="24322"/>
    <cellStyle name="Total 8 23" xfId="24323"/>
    <cellStyle name="Total 8 23 2" xfId="24324"/>
    <cellStyle name="Total 8 24" xfId="24325"/>
    <cellStyle name="Total 8 24 2" xfId="24326"/>
    <cellStyle name="Total 8 25" xfId="24327"/>
    <cellStyle name="Total 8 25 2" xfId="24328"/>
    <cellStyle name="Total 8 26" xfId="24329"/>
    <cellStyle name="Total 8 26 2" xfId="24330"/>
    <cellStyle name="Total 8 27" xfId="24331"/>
    <cellStyle name="Total 8 27 2" xfId="24332"/>
    <cellStyle name="Total 8 28" xfId="24333"/>
    <cellStyle name="Total 8 3" xfId="24334"/>
    <cellStyle name="Total 8 3 10" xfId="24335"/>
    <cellStyle name="Total 8 3 10 2" xfId="24336"/>
    <cellStyle name="Total 8 3 11" xfId="24337"/>
    <cellStyle name="Total 8 3 11 2" xfId="24338"/>
    <cellStyle name="Total 8 3 12" xfId="24339"/>
    <cellStyle name="Total 8 3 12 2" xfId="24340"/>
    <cellStyle name="Total 8 3 13" xfId="24341"/>
    <cellStyle name="Total 8 3 13 2" xfId="24342"/>
    <cellStyle name="Total 8 3 14" xfId="24343"/>
    <cellStyle name="Total 8 3 14 2" xfId="24344"/>
    <cellStyle name="Total 8 3 15" xfId="24345"/>
    <cellStyle name="Total 8 3 15 2" xfId="24346"/>
    <cellStyle name="Total 8 3 16" xfId="24347"/>
    <cellStyle name="Total 8 3 16 2" xfId="24348"/>
    <cellStyle name="Total 8 3 17" xfId="24349"/>
    <cellStyle name="Total 8 3 17 2" xfId="24350"/>
    <cellStyle name="Total 8 3 18" xfId="24351"/>
    <cellStyle name="Total 8 3 18 2" xfId="24352"/>
    <cellStyle name="Total 8 3 19" xfId="24353"/>
    <cellStyle name="Total 8 3 19 2" xfId="24354"/>
    <cellStyle name="Total 8 3 2" xfId="24355"/>
    <cellStyle name="Total 8 3 2 10" xfId="24356"/>
    <cellStyle name="Total 8 3 2 10 2" xfId="24357"/>
    <cellStyle name="Total 8 3 2 11" xfId="24358"/>
    <cellStyle name="Total 8 3 2 11 2" xfId="24359"/>
    <cellStyle name="Total 8 3 2 12" xfId="24360"/>
    <cellStyle name="Total 8 3 2 12 2" xfId="24361"/>
    <cellStyle name="Total 8 3 2 13" xfId="24362"/>
    <cellStyle name="Total 8 3 2 13 2" xfId="24363"/>
    <cellStyle name="Total 8 3 2 14" xfId="24364"/>
    <cellStyle name="Total 8 3 2 14 2" xfId="24365"/>
    <cellStyle name="Total 8 3 2 15" xfId="24366"/>
    <cellStyle name="Total 8 3 2 15 2" xfId="24367"/>
    <cellStyle name="Total 8 3 2 16" xfId="24368"/>
    <cellStyle name="Total 8 3 2 16 2" xfId="24369"/>
    <cellStyle name="Total 8 3 2 17" xfId="24370"/>
    <cellStyle name="Total 8 3 2 17 2" xfId="24371"/>
    <cellStyle name="Total 8 3 2 18" xfId="24372"/>
    <cellStyle name="Total 8 3 2 18 2" xfId="24373"/>
    <cellStyle name="Total 8 3 2 19" xfId="24374"/>
    <cellStyle name="Total 8 3 2 2" xfId="24375"/>
    <cellStyle name="Total 8 3 2 2 2" xfId="24376"/>
    <cellStyle name="Total 8 3 2 3" xfId="24377"/>
    <cellStyle name="Total 8 3 2 3 2" xfId="24378"/>
    <cellStyle name="Total 8 3 2 4" xfId="24379"/>
    <cellStyle name="Total 8 3 2 4 2" xfId="24380"/>
    <cellStyle name="Total 8 3 2 5" xfId="24381"/>
    <cellStyle name="Total 8 3 2 5 2" xfId="24382"/>
    <cellStyle name="Total 8 3 2 6" xfId="24383"/>
    <cellStyle name="Total 8 3 2 6 2" xfId="24384"/>
    <cellStyle name="Total 8 3 2 7" xfId="24385"/>
    <cellStyle name="Total 8 3 2 7 2" xfId="24386"/>
    <cellStyle name="Total 8 3 2 8" xfId="24387"/>
    <cellStyle name="Total 8 3 2 8 2" xfId="24388"/>
    <cellStyle name="Total 8 3 2 9" xfId="24389"/>
    <cellStyle name="Total 8 3 2 9 2" xfId="24390"/>
    <cellStyle name="Total 8 3 20" xfId="24391"/>
    <cellStyle name="Total 8 3 3" xfId="24392"/>
    <cellStyle name="Total 8 3 3 10" xfId="24393"/>
    <cellStyle name="Total 8 3 3 10 2" xfId="24394"/>
    <cellStyle name="Total 8 3 3 11" xfId="24395"/>
    <cellStyle name="Total 8 3 3 11 2" xfId="24396"/>
    <cellStyle name="Total 8 3 3 12" xfId="24397"/>
    <cellStyle name="Total 8 3 3 12 2" xfId="24398"/>
    <cellStyle name="Total 8 3 3 13" xfId="24399"/>
    <cellStyle name="Total 8 3 3 13 2" xfId="24400"/>
    <cellStyle name="Total 8 3 3 14" xfId="24401"/>
    <cellStyle name="Total 8 3 3 14 2" xfId="24402"/>
    <cellStyle name="Total 8 3 3 15" xfId="24403"/>
    <cellStyle name="Total 8 3 3 15 2" xfId="24404"/>
    <cellStyle name="Total 8 3 3 16" xfId="24405"/>
    <cellStyle name="Total 8 3 3 16 2" xfId="24406"/>
    <cellStyle name="Total 8 3 3 17" xfId="24407"/>
    <cellStyle name="Total 8 3 3 17 2" xfId="24408"/>
    <cellStyle name="Total 8 3 3 18" xfId="24409"/>
    <cellStyle name="Total 8 3 3 18 2" xfId="24410"/>
    <cellStyle name="Total 8 3 3 19" xfId="24411"/>
    <cellStyle name="Total 8 3 3 2" xfId="24412"/>
    <cellStyle name="Total 8 3 3 2 2" xfId="24413"/>
    <cellStyle name="Total 8 3 3 3" xfId="24414"/>
    <cellStyle name="Total 8 3 3 3 2" xfId="24415"/>
    <cellStyle name="Total 8 3 3 4" xfId="24416"/>
    <cellStyle name="Total 8 3 3 4 2" xfId="24417"/>
    <cellStyle name="Total 8 3 3 5" xfId="24418"/>
    <cellStyle name="Total 8 3 3 5 2" xfId="24419"/>
    <cellStyle name="Total 8 3 3 6" xfId="24420"/>
    <cellStyle name="Total 8 3 3 6 2" xfId="24421"/>
    <cellStyle name="Total 8 3 3 7" xfId="24422"/>
    <cellStyle name="Total 8 3 3 7 2" xfId="24423"/>
    <cellStyle name="Total 8 3 3 8" xfId="24424"/>
    <cellStyle name="Total 8 3 3 8 2" xfId="24425"/>
    <cellStyle name="Total 8 3 3 9" xfId="24426"/>
    <cellStyle name="Total 8 3 3 9 2" xfId="24427"/>
    <cellStyle name="Total 8 3 4" xfId="24428"/>
    <cellStyle name="Total 8 3 4 10" xfId="24429"/>
    <cellStyle name="Total 8 3 4 10 2" xfId="24430"/>
    <cellStyle name="Total 8 3 4 11" xfId="24431"/>
    <cellStyle name="Total 8 3 4 11 2" xfId="24432"/>
    <cellStyle name="Total 8 3 4 12" xfId="24433"/>
    <cellStyle name="Total 8 3 4 12 2" xfId="24434"/>
    <cellStyle name="Total 8 3 4 13" xfId="24435"/>
    <cellStyle name="Total 8 3 4 13 2" xfId="24436"/>
    <cellStyle name="Total 8 3 4 14" xfId="24437"/>
    <cellStyle name="Total 8 3 4 14 2" xfId="24438"/>
    <cellStyle name="Total 8 3 4 15" xfId="24439"/>
    <cellStyle name="Total 8 3 4 15 2" xfId="24440"/>
    <cellStyle name="Total 8 3 4 16" xfId="24441"/>
    <cellStyle name="Total 8 3 4 2" xfId="24442"/>
    <cellStyle name="Total 8 3 4 2 2" xfId="24443"/>
    <cellStyle name="Total 8 3 4 3" xfId="24444"/>
    <cellStyle name="Total 8 3 4 3 2" xfId="24445"/>
    <cellStyle name="Total 8 3 4 4" xfId="24446"/>
    <cellStyle name="Total 8 3 4 4 2" xfId="24447"/>
    <cellStyle name="Total 8 3 4 5" xfId="24448"/>
    <cellStyle name="Total 8 3 4 5 2" xfId="24449"/>
    <cellStyle name="Total 8 3 4 6" xfId="24450"/>
    <cellStyle name="Total 8 3 4 6 2" xfId="24451"/>
    <cellStyle name="Total 8 3 4 7" xfId="24452"/>
    <cellStyle name="Total 8 3 4 7 2" xfId="24453"/>
    <cellStyle name="Total 8 3 4 8" xfId="24454"/>
    <cellStyle name="Total 8 3 4 8 2" xfId="24455"/>
    <cellStyle name="Total 8 3 4 9" xfId="24456"/>
    <cellStyle name="Total 8 3 4 9 2" xfId="24457"/>
    <cellStyle name="Total 8 3 5" xfId="24458"/>
    <cellStyle name="Total 8 3 5 10" xfId="24459"/>
    <cellStyle name="Total 8 3 5 10 2" xfId="24460"/>
    <cellStyle name="Total 8 3 5 11" xfId="24461"/>
    <cellStyle name="Total 8 3 5 11 2" xfId="24462"/>
    <cellStyle name="Total 8 3 5 12" xfId="24463"/>
    <cellStyle name="Total 8 3 5 12 2" xfId="24464"/>
    <cellStyle name="Total 8 3 5 13" xfId="24465"/>
    <cellStyle name="Total 8 3 5 13 2" xfId="24466"/>
    <cellStyle name="Total 8 3 5 14" xfId="24467"/>
    <cellStyle name="Total 8 3 5 14 2" xfId="24468"/>
    <cellStyle name="Total 8 3 5 15" xfId="24469"/>
    <cellStyle name="Total 8 3 5 15 2" xfId="24470"/>
    <cellStyle name="Total 8 3 5 16" xfId="24471"/>
    <cellStyle name="Total 8 3 5 2" xfId="24472"/>
    <cellStyle name="Total 8 3 5 2 2" xfId="24473"/>
    <cellStyle name="Total 8 3 5 3" xfId="24474"/>
    <cellStyle name="Total 8 3 5 3 2" xfId="24475"/>
    <cellStyle name="Total 8 3 5 4" xfId="24476"/>
    <cellStyle name="Total 8 3 5 4 2" xfId="24477"/>
    <cellStyle name="Total 8 3 5 5" xfId="24478"/>
    <cellStyle name="Total 8 3 5 5 2" xfId="24479"/>
    <cellStyle name="Total 8 3 5 6" xfId="24480"/>
    <cellStyle name="Total 8 3 5 6 2" xfId="24481"/>
    <cellStyle name="Total 8 3 5 7" xfId="24482"/>
    <cellStyle name="Total 8 3 5 7 2" xfId="24483"/>
    <cellStyle name="Total 8 3 5 8" xfId="24484"/>
    <cellStyle name="Total 8 3 5 8 2" xfId="24485"/>
    <cellStyle name="Total 8 3 5 9" xfId="24486"/>
    <cellStyle name="Total 8 3 5 9 2" xfId="24487"/>
    <cellStyle name="Total 8 3 6" xfId="24488"/>
    <cellStyle name="Total 8 3 6 10" xfId="24489"/>
    <cellStyle name="Total 8 3 6 10 2" xfId="24490"/>
    <cellStyle name="Total 8 3 6 11" xfId="24491"/>
    <cellStyle name="Total 8 3 6 11 2" xfId="24492"/>
    <cellStyle name="Total 8 3 6 12" xfId="24493"/>
    <cellStyle name="Total 8 3 6 12 2" xfId="24494"/>
    <cellStyle name="Total 8 3 6 13" xfId="24495"/>
    <cellStyle name="Total 8 3 6 13 2" xfId="24496"/>
    <cellStyle name="Total 8 3 6 14" xfId="24497"/>
    <cellStyle name="Total 8 3 6 14 2" xfId="24498"/>
    <cellStyle name="Total 8 3 6 15" xfId="24499"/>
    <cellStyle name="Total 8 3 6 2" xfId="24500"/>
    <cellStyle name="Total 8 3 6 2 2" xfId="24501"/>
    <cellStyle name="Total 8 3 6 3" xfId="24502"/>
    <cellStyle name="Total 8 3 6 3 2" xfId="24503"/>
    <cellStyle name="Total 8 3 6 4" xfId="24504"/>
    <cellStyle name="Total 8 3 6 4 2" xfId="24505"/>
    <cellStyle name="Total 8 3 6 5" xfId="24506"/>
    <cellStyle name="Total 8 3 6 5 2" xfId="24507"/>
    <cellStyle name="Total 8 3 6 6" xfId="24508"/>
    <cellStyle name="Total 8 3 6 6 2" xfId="24509"/>
    <cellStyle name="Total 8 3 6 7" xfId="24510"/>
    <cellStyle name="Total 8 3 6 7 2" xfId="24511"/>
    <cellStyle name="Total 8 3 6 8" xfId="24512"/>
    <cellStyle name="Total 8 3 6 8 2" xfId="24513"/>
    <cellStyle name="Total 8 3 6 9" xfId="24514"/>
    <cellStyle name="Total 8 3 6 9 2" xfId="24515"/>
    <cellStyle name="Total 8 3 7" xfId="24516"/>
    <cellStyle name="Total 8 3 7 2" xfId="24517"/>
    <cellStyle name="Total 8 3 8" xfId="24518"/>
    <cellStyle name="Total 8 3 8 2" xfId="24519"/>
    <cellStyle name="Total 8 3 9" xfId="24520"/>
    <cellStyle name="Total 8 3 9 2" xfId="24521"/>
    <cellStyle name="Total 8 4" xfId="24522"/>
    <cellStyle name="Total 8 4 10" xfId="24523"/>
    <cellStyle name="Total 8 4 10 2" xfId="24524"/>
    <cellStyle name="Total 8 4 11" xfId="24525"/>
    <cellStyle name="Total 8 4 11 2" xfId="24526"/>
    <cellStyle name="Total 8 4 12" xfId="24527"/>
    <cellStyle name="Total 8 4 12 2" xfId="24528"/>
    <cellStyle name="Total 8 4 13" xfId="24529"/>
    <cellStyle name="Total 8 4 13 2" xfId="24530"/>
    <cellStyle name="Total 8 4 14" xfId="24531"/>
    <cellStyle name="Total 8 4 14 2" xfId="24532"/>
    <cellStyle name="Total 8 4 15" xfId="24533"/>
    <cellStyle name="Total 8 4 15 2" xfId="24534"/>
    <cellStyle name="Total 8 4 16" xfId="24535"/>
    <cellStyle name="Total 8 4 16 2" xfId="24536"/>
    <cellStyle name="Total 8 4 17" xfId="24537"/>
    <cellStyle name="Total 8 4 17 2" xfId="24538"/>
    <cellStyle name="Total 8 4 18" xfId="24539"/>
    <cellStyle name="Total 8 4 18 2" xfId="24540"/>
    <cellStyle name="Total 8 4 19" xfId="24541"/>
    <cellStyle name="Total 8 4 19 2" xfId="24542"/>
    <cellStyle name="Total 8 4 2" xfId="24543"/>
    <cellStyle name="Total 8 4 2 10" xfId="24544"/>
    <cellStyle name="Total 8 4 2 10 2" xfId="24545"/>
    <cellStyle name="Total 8 4 2 11" xfId="24546"/>
    <cellStyle name="Total 8 4 2 11 2" xfId="24547"/>
    <cellStyle name="Total 8 4 2 12" xfId="24548"/>
    <cellStyle name="Total 8 4 2 12 2" xfId="24549"/>
    <cellStyle name="Total 8 4 2 13" xfId="24550"/>
    <cellStyle name="Total 8 4 2 13 2" xfId="24551"/>
    <cellStyle name="Total 8 4 2 14" xfId="24552"/>
    <cellStyle name="Total 8 4 2 14 2" xfId="24553"/>
    <cellStyle name="Total 8 4 2 15" xfId="24554"/>
    <cellStyle name="Total 8 4 2 15 2" xfId="24555"/>
    <cellStyle name="Total 8 4 2 16" xfId="24556"/>
    <cellStyle name="Total 8 4 2 16 2" xfId="24557"/>
    <cellStyle name="Total 8 4 2 17" xfId="24558"/>
    <cellStyle name="Total 8 4 2 17 2" xfId="24559"/>
    <cellStyle name="Total 8 4 2 18" xfId="24560"/>
    <cellStyle name="Total 8 4 2 18 2" xfId="24561"/>
    <cellStyle name="Total 8 4 2 19" xfId="24562"/>
    <cellStyle name="Total 8 4 2 2" xfId="24563"/>
    <cellStyle name="Total 8 4 2 2 2" xfId="24564"/>
    <cellStyle name="Total 8 4 2 3" xfId="24565"/>
    <cellStyle name="Total 8 4 2 3 2" xfId="24566"/>
    <cellStyle name="Total 8 4 2 4" xfId="24567"/>
    <cellStyle name="Total 8 4 2 4 2" xfId="24568"/>
    <cellStyle name="Total 8 4 2 5" xfId="24569"/>
    <cellStyle name="Total 8 4 2 5 2" xfId="24570"/>
    <cellStyle name="Total 8 4 2 6" xfId="24571"/>
    <cellStyle name="Total 8 4 2 6 2" xfId="24572"/>
    <cellStyle name="Total 8 4 2 7" xfId="24573"/>
    <cellStyle name="Total 8 4 2 7 2" xfId="24574"/>
    <cellStyle name="Total 8 4 2 8" xfId="24575"/>
    <cellStyle name="Total 8 4 2 8 2" xfId="24576"/>
    <cellStyle name="Total 8 4 2 9" xfId="24577"/>
    <cellStyle name="Total 8 4 2 9 2" xfId="24578"/>
    <cellStyle name="Total 8 4 20" xfId="24579"/>
    <cellStyle name="Total 8 4 3" xfId="24580"/>
    <cellStyle name="Total 8 4 3 10" xfId="24581"/>
    <cellStyle name="Total 8 4 3 10 2" xfId="24582"/>
    <cellStyle name="Total 8 4 3 11" xfId="24583"/>
    <cellStyle name="Total 8 4 3 11 2" xfId="24584"/>
    <cellStyle name="Total 8 4 3 12" xfId="24585"/>
    <cellStyle name="Total 8 4 3 12 2" xfId="24586"/>
    <cellStyle name="Total 8 4 3 13" xfId="24587"/>
    <cellStyle name="Total 8 4 3 13 2" xfId="24588"/>
    <cellStyle name="Total 8 4 3 14" xfId="24589"/>
    <cellStyle name="Total 8 4 3 14 2" xfId="24590"/>
    <cellStyle name="Total 8 4 3 15" xfId="24591"/>
    <cellStyle name="Total 8 4 3 15 2" xfId="24592"/>
    <cellStyle name="Total 8 4 3 16" xfId="24593"/>
    <cellStyle name="Total 8 4 3 16 2" xfId="24594"/>
    <cellStyle name="Total 8 4 3 17" xfId="24595"/>
    <cellStyle name="Total 8 4 3 17 2" xfId="24596"/>
    <cellStyle name="Total 8 4 3 18" xfId="24597"/>
    <cellStyle name="Total 8 4 3 18 2" xfId="24598"/>
    <cellStyle name="Total 8 4 3 19" xfId="24599"/>
    <cellStyle name="Total 8 4 3 2" xfId="24600"/>
    <cellStyle name="Total 8 4 3 2 2" xfId="24601"/>
    <cellStyle name="Total 8 4 3 3" xfId="24602"/>
    <cellStyle name="Total 8 4 3 3 2" xfId="24603"/>
    <cellStyle name="Total 8 4 3 4" xfId="24604"/>
    <cellStyle name="Total 8 4 3 4 2" xfId="24605"/>
    <cellStyle name="Total 8 4 3 5" xfId="24606"/>
    <cellStyle name="Total 8 4 3 5 2" xfId="24607"/>
    <cellStyle name="Total 8 4 3 6" xfId="24608"/>
    <cellStyle name="Total 8 4 3 6 2" xfId="24609"/>
    <cellStyle name="Total 8 4 3 7" xfId="24610"/>
    <cellStyle name="Total 8 4 3 7 2" xfId="24611"/>
    <cellStyle name="Total 8 4 3 8" xfId="24612"/>
    <cellStyle name="Total 8 4 3 8 2" xfId="24613"/>
    <cellStyle name="Total 8 4 3 9" xfId="24614"/>
    <cellStyle name="Total 8 4 3 9 2" xfId="24615"/>
    <cellStyle name="Total 8 4 4" xfId="24616"/>
    <cellStyle name="Total 8 4 4 10" xfId="24617"/>
    <cellStyle name="Total 8 4 4 10 2" xfId="24618"/>
    <cellStyle name="Total 8 4 4 11" xfId="24619"/>
    <cellStyle name="Total 8 4 4 11 2" xfId="24620"/>
    <cellStyle name="Total 8 4 4 12" xfId="24621"/>
    <cellStyle name="Total 8 4 4 12 2" xfId="24622"/>
    <cellStyle name="Total 8 4 4 13" xfId="24623"/>
    <cellStyle name="Total 8 4 4 13 2" xfId="24624"/>
    <cellStyle name="Total 8 4 4 14" xfId="24625"/>
    <cellStyle name="Total 8 4 4 14 2" xfId="24626"/>
    <cellStyle name="Total 8 4 4 15" xfId="24627"/>
    <cellStyle name="Total 8 4 4 15 2" xfId="24628"/>
    <cellStyle name="Total 8 4 4 16" xfId="24629"/>
    <cellStyle name="Total 8 4 4 2" xfId="24630"/>
    <cellStyle name="Total 8 4 4 2 2" xfId="24631"/>
    <cellStyle name="Total 8 4 4 3" xfId="24632"/>
    <cellStyle name="Total 8 4 4 3 2" xfId="24633"/>
    <cellStyle name="Total 8 4 4 4" xfId="24634"/>
    <cellStyle name="Total 8 4 4 4 2" xfId="24635"/>
    <cellStyle name="Total 8 4 4 5" xfId="24636"/>
    <cellStyle name="Total 8 4 4 5 2" xfId="24637"/>
    <cellStyle name="Total 8 4 4 6" xfId="24638"/>
    <cellStyle name="Total 8 4 4 6 2" xfId="24639"/>
    <cellStyle name="Total 8 4 4 7" xfId="24640"/>
    <cellStyle name="Total 8 4 4 7 2" xfId="24641"/>
    <cellStyle name="Total 8 4 4 8" xfId="24642"/>
    <cellStyle name="Total 8 4 4 8 2" xfId="24643"/>
    <cellStyle name="Total 8 4 4 9" xfId="24644"/>
    <cellStyle name="Total 8 4 4 9 2" xfId="24645"/>
    <cellStyle name="Total 8 4 5" xfId="24646"/>
    <cellStyle name="Total 8 4 5 10" xfId="24647"/>
    <cellStyle name="Total 8 4 5 10 2" xfId="24648"/>
    <cellStyle name="Total 8 4 5 11" xfId="24649"/>
    <cellStyle name="Total 8 4 5 11 2" xfId="24650"/>
    <cellStyle name="Total 8 4 5 12" xfId="24651"/>
    <cellStyle name="Total 8 4 5 12 2" xfId="24652"/>
    <cellStyle name="Total 8 4 5 13" xfId="24653"/>
    <cellStyle name="Total 8 4 5 13 2" xfId="24654"/>
    <cellStyle name="Total 8 4 5 14" xfId="24655"/>
    <cellStyle name="Total 8 4 5 14 2" xfId="24656"/>
    <cellStyle name="Total 8 4 5 15" xfId="24657"/>
    <cellStyle name="Total 8 4 5 15 2" xfId="24658"/>
    <cellStyle name="Total 8 4 5 16" xfId="24659"/>
    <cellStyle name="Total 8 4 5 2" xfId="24660"/>
    <cellStyle name="Total 8 4 5 2 2" xfId="24661"/>
    <cellStyle name="Total 8 4 5 3" xfId="24662"/>
    <cellStyle name="Total 8 4 5 3 2" xfId="24663"/>
    <cellStyle name="Total 8 4 5 4" xfId="24664"/>
    <cellStyle name="Total 8 4 5 4 2" xfId="24665"/>
    <cellStyle name="Total 8 4 5 5" xfId="24666"/>
    <cellStyle name="Total 8 4 5 5 2" xfId="24667"/>
    <cellStyle name="Total 8 4 5 6" xfId="24668"/>
    <cellStyle name="Total 8 4 5 6 2" xfId="24669"/>
    <cellStyle name="Total 8 4 5 7" xfId="24670"/>
    <cellStyle name="Total 8 4 5 7 2" xfId="24671"/>
    <cellStyle name="Total 8 4 5 8" xfId="24672"/>
    <cellStyle name="Total 8 4 5 8 2" xfId="24673"/>
    <cellStyle name="Total 8 4 5 9" xfId="24674"/>
    <cellStyle name="Total 8 4 5 9 2" xfId="24675"/>
    <cellStyle name="Total 8 4 6" xfId="24676"/>
    <cellStyle name="Total 8 4 6 10" xfId="24677"/>
    <cellStyle name="Total 8 4 6 10 2" xfId="24678"/>
    <cellStyle name="Total 8 4 6 11" xfId="24679"/>
    <cellStyle name="Total 8 4 6 11 2" xfId="24680"/>
    <cellStyle name="Total 8 4 6 12" xfId="24681"/>
    <cellStyle name="Total 8 4 6 12 2" xfId="24682"/>
    <cellStyle name="Total 8 4 6 13" xfId="24683"/>
    <cellStyle name="Total 8 4 6 13 2" xfId="24684"/>
    <cellStyle name="Total 8 4 6 14" xfId="24685"/>
    <cellStyle name="Total 8 4 6 14 2" xfId="24686"/>
    <cellStyle name="Total 8 4 6 15" xfId="24687"/>
    <cellStyle name="Total 8 4 6 2" xfId="24688"/>
    <cellStyle name="Total 8 4 6 2 2" xfId="24689"/>
    <cellStyle name="Total 8 4 6 3" xfId="24690"/>
    <cellStyle name="Total 8 4 6 3 2" xfId="24691"/>
    <cellStyle name="Total 8 4 6 4" xfId="24692"/>
    <cellStyle name="Total 8 4 6 4 2" xfId="24693"/>
    <cellStyle name="Total 8 4 6 5" xfId="24694"/>
    <cellStyle name="Total 8 4 6 5 2" xfId="24695"/>
    <cellStyle name="Total 8 4 6 6" xfId="24696"/>
    <cellStyle name="Total 8 4 6 6 2" xfId="24697"/>
    <cellStyle name="Total 8 4 6 7" xfId="24698"/>
    <cellStyle name="Total 8 4 6 7 2" xfId="24699"/>
    <cellStyle name="Total 8 4 6 8" xfId="24700"/>
    <cellStyle name="Total 8 4 6 8 2" xfId="24701"/>
    <cellStyle name="Total 8 4 6 9" xfId="24702"/>
    <cellStyle name="Total 8 4 6 9 2" xfId="24703"/>
    <cellStyle name="Total 8 4 7" xfId="24704"/>
    <cellStyle name="Total 8 4 7 2" xfId="24705"/>
    <cellStyle name="Total 8 4 8" xfId="24706"/>
    <cellStyle name="Total 8 4 8 2" xfId="24707"/>
    <cellStyle name="Total 8 4 9" xfId="24708"/>
    <cellStyle name="Total 8 4 9 2" xfId="24709"/>
    <cellStyle name="Total 8 5" xfId="24710"/>
    <cellStyle name="Total 8 5 10" xfId="24711"/>
    <cellStyle name="Total 8 5 10 2" xfId="24712"/>
    <cellStyle name="Total 8 5 11" xfId="24713"/>
    <cellStyle name="Total 8 5 11 2" xfId="24714"/>
    <cellStyle name="Total 8 5 12" xfId="24715"/>
    <cellStyle name="Total 8 5 12 2" xfId="24716"/>
    <cellStyle name="Total 8 5 13" xfId="24717"/>
    <cellStyle name="Total 8 5 13 2" xfId="24718"/>
    <cellStyle name="Total 8 5 14" xfId="24719"/>
    <cellStyle name="Total 8 5 14 2" xfId="24720"/>
    <cellStyle name="Total 8 5 15" xfId="24721"/>
    <cellStyle name="Total 8 5 15 2" xfId="24722"/>
    <cellStyle name="Total 8 5 16" xfId="24723"/>
    <cellStyle name="Total 8 5 16 2" xfId="24724"/>
    <cellStyle name="Total 8 5 17" xfId="24725"/>
    <cellStyle name="Total 8 5 17 2" xfId="24726"/>
    <cellStyle name="Total 8 5 18" xfId="24727"/>
    <cellStyle name="Total 8 5 18 2" xfId="24728"/>
    <cellStyle name="Total 8 5 19" xfId="24729"/>
    <cellStyle name="Total 8 5 19 2" xfId="24730"/>
    <cellStyle name="Total 8 5 2" xfId="24731"/>
    <cellStyle name="Total 8 5 2 10" xfId="24732"/>
    <cellStyle name="Total 8 5 2 10 2" xfId="24733"/>
    <cellStyle name="Total 8 5 2 11" xfId="24734"/>
    <cellStyle name="Total 8 5 2 11 2" xfId="24735"/>
    <cellStyle name="Total 8 5 2 12" xfId="24736"/>
    <cellStyle name="Total 8 5 2 12 2" xfId="24737"/>
    <cellStyle name="Total 8 5 2 13" xfId="24738"/>
    <cellStyle name="Total 8 5 2 13 2" xfId="24739"/>
    <cellStyle name="Total 8 5 2 14" xfId="24740"/>
    <cellStyle name="Total 8 5 2 14 2" xfId="24741"/>
    <cellStyle name="Total 8 5 2 15" xfId="24742"/>
    <cellStyle name="Total 8 5 2 15 2" xfId="24743"/>
    <cellStyle name="Total 8 5 2 16" xfId="24744"/>
    <cellStyle name="Total 8 5 2 16 2" xfId="24745"/>
    <cellStyle name="Total 8 5 2 17" xfId="24746"/>
    <cellStyle name="Total 8 5 2 17 2" xfId="24747"/>
    <cellStyle name="Total 8 5 2 18" xfId="24748"/>
    <cellStyle name="Total 8 5 2 18 2" xfId="24749"/>
    <cellStyle name="Total 8 5 2 19" xfId="24750"/>
    <cellStyle name="Total 8 5 2 2" xfId="24751"/>
    <cellStyle name="Total 8 5 2 2 2" xfId="24752"/>
    <cellStyle name="Total 8 5 2 3" xfId="24753"/>
    <cellStyle name="Total 8 5 2 3 2" xfId="24754"/>
    <cellStyle name="Total 8 5 2 4" xfId="24755"/>
    <cellStyle name="Total 8 5 2 4 2" xfId="24756"/>
    <cellStyle name="Total 8 5 2 5" xfId="24757"/>
    <cellStyle name="Total 8 5 2 5 2" xfId="24758"/>
    <cellStyle name="Total 8 5 2 6" xfId="24759"/>
    <cellStyle name="Total 8 5 2 6 2" xfId="24760"/>
    <cellStyle name="Total 8 5 2 7" xfId="24761"/>
    <cellStyle name="Total 8 5 2 7 2" xfId="24762"/>
    <cellStyle name="Total 8 5 2 8" xfId="24763"/>
    <cellStyle name="Total 8 5 2 8 2" xfId="24764"/>
    <cellStyle name="Total 8 5 2 9" xfId="24765"/>
    <cellStyle name="Total 8 5 2 9 2" xfId="24766"/>
    <cellStyle name="Total 8 5 20" xfId="24767"/>
    <cellStyle name="Total 8 5 3" xfId="24768"/>
    <cellStyle name="Total 8 5 3 10" xfId="24769"/>
    <cellStyle name="Total 8 5 3 10 2" xfId="24770"/>
    <cellStyle name="Total 8 5 3 11" xfId="24771"/>
    <cellStyle name="Total 8 5 3 11 2" xfId="24772"/>
    <cellStyle name="Total 8 5 3 12" xfId="24773"/>
    <cellStyle name="Total 8 5 3 12 2" xfId="24774"/>
    <cellStyle name="Total 8 5 3 13" xfId="24775"/>
    <cellStyle name="Total 8 5 3 13 2" xfId="24776"/>
    <cellStyle name="Total 8 5 3 14" xfId="24777"/>
    <cellStyle name="Total 8 5 3 14 2" xfId="24778"/>
    <cellStyle name="Total 8 5 3 15" xfId="24779"/>
    <cellStyle name="Total 8 5 3 15 2" xfId="24780"/>
    <cellStyle name="Total 8 5 3 16" xfId="24781"/>
    <cellStyle name="Total 8 5 3 16 2" xfId="24782"/>
    <cellStyle name="Total 8 5 3 17" xfId="24783"/>
    <cellStyle name="Total 8 5 3 17 2" xfId="24784"/>
    <cellStyle name="Total 8 5 3 18" xfId="24785"/>
    <cellStyle name="Total 8 5 3 2" xfId="24786"/>
    <cellStyle name="Total 8 5 3 2 2" xfId="24787"/>
    <cellStyle name="Total 8 5 3 3" xfId="24788"/>
    <cellStyle name="Total 8 5 3 3 2" xfId="24789"/>
    <cellStyle name="Total 8 5 3 4" xfId="24790"/>
    <cellStyle name="Total 8 5 3 4 2" xfId="24791"/>
    <cellStyle name="Total 8 5 3 5" xfId="24792"/>
    <cellStyle name="Total 8 5 3 5 2" xfId="24793"/>
    <cellStyle name="Total 8 5 3 6" xfId="24794"/>
    <cellStyle name="Total 8 5 3 6 2" xfId="24795"/>
    <cellStyle name="Total 8 5 3 7" xfId="24796"/>
    <cellStyle name="Total 8 5 3 7 2" xfId="24797"/>
    <cellStyle name="Total 8 5 3 8" xfId="24798"/>
    <cellStyle name="Total 8 5 3 8 2" xfId="24799"/>
    <cellStyle name="Total 8 5 3 9" xfId="24800"/>
    <cellStyle name="Total 8 5 3 9 2" xfId="24801"/>
    <cellStyle name="Total 8 5 4" xfId="24802"/>
    <cellStyle name="Total 8 5 4 10" xfId="24803"/>
    <cellStyle name="Total 8 5 4 10 2" xfId="24804"/>
    <cellStyle name="Total 8 5 4 11" xfId="24805"/>
    <cellStyle name="Total 8 5 4 11 2" xfId="24806"/>
    <cellStyle name="Total 8 5 4 12" xfId="24807"/>
    <cellStyle name="Total 8 5 4 12 2" xfId="24808"/>
    <cellStyle name="Total 8 5 4 13" xfId="24809"/>
    <cellStyle name="Total 8 5 4 13 2" xfId="24810"/>
    <cellStyle name="Total 8 5 4 14" xfId="24811"/>
    <cellStyle name="Total 8 5 4 14 2" xfId="24812"/>
    <cellStyle name="Total 8 5 4 15" xfId="24813"/>
    <cellStyle name="Total 8 5 4 15 2" xfId="24814"/>
    <cellStyle name="Total 8 5 4 16" xfId="24815"/>
    <cellStyle name="Total 8 5 4 2" xfId="24816"/>
    <cellStyle name="Total 8 5 4 2 2" xfId="24817"/>
    <cellStyle name="Total 8 5 4 3" xfId="24818"/>
    <cellStyle name="Total 8 5 4 3 2" xfId="24819"/>
    <cellStyle name="Total 8 5 4 4" xfId="24820"/>
    <cellStyle name="Total 8 5 4 4 2" xfId="24821"/>
    <cellStyle name="Total 8 5 4 5" xfId="24822"/>
    <cellStyle name="Total 8 5 4 5 2" xfId="24823"/>
    <cellStyle name="Total 8 5 4 6" xfId="24824"/>
    <cellStyle name="Total 8 5 4 6 2" xfId="24825"/>
    <cellStyle name="Total 8 5 4 7" xfId="24826"/>
    <cellStyle name="Total 8 5 4 7 2" xfId="24827"/>
    <cellStyle name="Total 8 5 4 8" xfId="24828"/>
    <cellStyle name="Total 8 5 4 8 2" xfId="24829"/>
    <cellStyle name="Total 8 5 4 9" xfId="24830"/>
    <cellStyle name="Total 8 5 4 9 2" xfId="24831"/>
    <cellStyle name="Total 8 5 5" xfId="24832"/>
    <cellStyle name="Total 8 5 5 10" xfId="24833"/>
    <cellStyle name="Total 8 5 5 10 2" xfId="24834"/>
    <cellStyle name="Total 8 5 5 11" xfId="24835"/>
    <cellStyle name="Total 8 5 5 11 2" xfId="24836"/>
    <cellStyle name="Total 8 5 5 12" xfId="24837"/>
    <cellStyle name="Total 8 5 5 12 2" xfId="24838"/>
    <cellStyle name="Total 8 5 5 13" xfId="24839"/>
    <cellStyle name="Total 8 5 5 13 2" xfId="24840"/>
    <cellStyle name="Total 8 5 5 14" xfId="24841"/>
    <cellStyle name="Total 8 5 5 14 2" xfId="24842"/>
    <cellStyle name="Total 8 5 5 15" xfId="24843"/>
    <cellStyle name="Total 8 5 5 15 2" xfId="24844"/>
    <cellStyle name="Total 8 5 5 16" xfId="24845"/>
    <cellStyle name="Total 8 5 5 2" xfId="24846"/>
    <cellStyle name="Total 8 5 5 2 2" xfId="24847"/>
    <cellStyle name="Total 8 5 5 3" xfId="24848"/>
    <cellStyle name="Total 8 5 5 3 2" xfId="24849"/>
    <cellStyle name="Total 8 5 5 4" xfId="24850"/>
    <cellStyle name="Total 8 5 5 4 2" xfId="24851"/>
    <cellStyle name="Total 8 5 5 5" xfId="24852"/>
    <cellStyle name="Total 8 5 5 5 2" xfId="24853"/>
    <cellStyle name="Total 8 5 5 6" xfId="24854"/>
    <cellStyle name="Total 8 5 5 6 2" xfId="24855"/>
    <cellStyle name="Total 8 5 5 7" xfId="24856"/>
    <cellStyle name="Total 8 5 5 7 2" xfId="24857"/>
    <cellStyle name="Total 8 5 5 8" xfId="24858"/>
    <cellStyle name="Total 8 5 5 8 2" xfId="24859"/>
    <cellStyle name="Total 8 5 5 9" xfId="24860"/>
    <cellStyle name="Total 8 5 5 9 2" xfId="24861"/>
    <cellStyle name="Total 8 5 6" xfId="24862"/>
    <cellStyle name="Total 8 5 6 10" xfId="24863"/>
    <cellStyle name="Total 8 5 6 10 2" xfId="24864"/>
    <cellStyle name="Total 8 5 6 11" xfId="24865"/>
    <cellStyle name="Total 8 5 6 11 2" xfId="24866"/>
    <cellStyle name="Total 8 5 6 12" xfId="24867"/>
    <cellStyle name="Total 8 5 6 12 2" xfId="24868"/>
    <cellStyle name="Total 8 5 6 13" xfId="24869"/>
    <cellStyle name="Total 8 5 6 13 2" xfId="24870"/>
    <cellStyle name="Total 8 5 6 14" xfId="24871"/>
    <cellStyle name="Total 8 5 6 14 2" xfId="24872"/>
    <cellStyle name="Total 8 5 6 15" xfId="24873"/>
    <cellStyle name="Total 8 5 6 2" xfId="24874"/>
    <cellStyle name="Total 8 5 6 2 2" xfId="24875"/>
    <cellStyle name="Total 8 5 6 3" xfId="24876"/>
    <cellStyle name="Total 8 5 6 3 2" xfId="24877"/>
    <cellStyle name="Total 8 5 6 4" xfId="24878"/>
    <cellStyle name="Total 8 5 6 4 2" xfId="24879"/>
    <cellStyle name="Total 8 5 6 5" xfId="24880"/>
    <cellStyle name="Total 8 5 6 5 2" xfId="24881"/>
    <cellStyle name="Total 8 5 6 6" xfId="24882"/>
    <cellStyle name="Total 8 5 6 6 2" xfId="24883"/>
    <cellStyle name="Total 8 5 6 7" xfId="24884"/>
    <cellStyle name="Total 8 5 6 7 2" xfId="24885"/>
    <cellStyle name="Total 8 5 6 8" xfId="24886"/>
    <cellStyle name="Total 8 5 6 8 2" xfId="24887"/>
    <cellStyle name="Total 8 5 6 9" xfId="24888"/>
    <cellStyle name="Total 8 5 6 9 2" xfId="24889"/>
    <cellStyle name="Total 8 5 7" xfId="24890"/>
    <cellStyle name="Total 8 5 7 2" xfId="24891"/>
    <cellStyle name="Total 8 5 8" xfId="24892"/>
    <cellStyle name="Total 8 5 8 2" xfId="24893"/>
    <cellStyle name="Total 8 5 9" xfId="24894"/>
    <cellStyle name="Total 8 5 9 2" xfId="24895"/>
    <cellStyle name="Total 8 6" xfId="24896"/>
    <cellStyle name="Total 8 6 10" xfId="24897"/>
    <cellStyle name="Total 8 6 10 2" xfId="24898"/>
    <cellStyle name="Total 8 6 11" xfId="24899"/>
    <cellStyle name="Total 8 6 11 2" xfId="24900"/>
    <cellStyle name="Total 8 6 12" xfId="24901"/>
    <cellStyle name="Total 8 6 12 2" xfId="24902"/>
    <cellStyle name="Total 8 6 13" xfId="24903"/>
    <cellStyle name="Total 8 6 13 2" xfId="24904"/>
    <cellStyle name="Total 8 6 14" xfId="24905"/>
    <cellStyle name="Total 8 6 14 2" xfId="24906"/>
    <cellStyle name="Total 8 6 15" xfId="24907"/>
    <cellStyle name="Total 8 6 15 2" xfId="24908"/>
    <cellStyle name="Total 8 6 16" xfId="24909"/>
    <cellStyle name="Total 8 6 16 2" xfId="24910"/>
    <cellStyle name="Total 8 6 17" xfId="24911"/>
    <cellStyle name="Total 8 6 17 2" xfId="24912"/>
    <cellStyle name="Total 8 6 18" xfId="24913"/>
    <cellStyle name="Total 8 6 18 2" xfId="24914"/>
    <cellStyle name="Total 8 6 19" xfId="24915"/>
    <cellStyle name="Total 8 6 2" xfId="24916"/>
    <cellStyle name="Total 8 6 2 10" xfId="24917"/>
    <cellStyle name="Total 8 6 2 10 2" xfId="24918"/>
    <cellStyle name="Total 8 6 2 11" xfId="24919"/>
    <cellStyle name="Total 8 6 2 11 2" xfId="24920"/>
    <cellStyle name="Total 8 6 2 12" xfId="24921"/>
    <cellStyle name="Total 8 6 2 12 2" xfId="24922"/>
    <cellStyle name="Total 8 6 2 13" xfId="24923"/>
    <cellStyle name="Total 8 6 2 13 2" xfId="24924"/>
    <cellStyle name="Total 8 6 2 14" xfId="24925"/>
    <cellStyle name="Total 8 6 2 14 2" xfId="24926"/>
    <cellStyle name="Total 8 6 2 15" xfId="24927"/>
    <cellStyle name="Total 8 6 2 15 2" xfId="24928"/>
    <cellStyle name="Total 8 6 2 16" xfId="24929"/>
    <cellStyle name="Total 8 6 2 16 2" xfId="24930"/>
    <cellStyle name="Total 8 6 2 17" xfId="24931"/>
    <cellStyle name="Total 8 6 2 17 2" xfId="24932"/>
    <cellStyle name="Total 8 6 2 18" xfId="24933"/>
    <cellStyle name="Total 8 6 2 2" xfId="24934"/>
    <cellStyle name="Total 8 6 2 2 2" xfId="24935"/>
    <cellStyle name="Total 8 6 2 3" xfId="24936"/>
    <cellStyle name="Total 8 6 2 3 2" xfId="24937"/>
    <cellStyle name="Total 8 6 2 4" xfId="24938"/>
    <cellStyle name="Total 8 6 2 4 2" xfId="24939"/>
    <cellStyle name="Total 8 6 2 5" xfId="24940"/>
    <cellStyle name="Total 8 6 2 5 2" xfId="24941"/>
    <cellStyle name="Total 8 6 2 6" xfId="24942"/>
    <cellStyle name="Total 8 6 2 6 2" xfId="24943"/>
    <cellStyle name="Total 8 6 2 7" xfId="24944"/>
    <cellStyle name="Total 8 6 2 7 2" xfId="24945"/>
    <cellStyle name="Total 8 6 2 8" xfId="24946"/>
    <cellStyle name="Total 8 6 2 8 2" xfId="24947"/>
    <cellStyle name="Total 8 6 2 9" xfId="24948"/>
    <cellStyle name="Total 8 6 2 9 2" xfId="24949"/>
    <cellStyle name="Total 8 6 3" xfId="24950"/>
    <cellStyle name="Total 8 6 3 10" xfId="24951"/>
    <cellStyle name="Total 8 6 3 10 2" xfId="24952"/>
    <cellStyle name="Total 8 6 3 11" xfId="24953"/>
    <cellStyle name="Total 8 6 3 11 2" xfId="24954"/>
    <cellStyle name="Total 8 6 3 12" xfId="24955"/>
    <cellStyle name="Total 8 6 3 12 2" xfId="24956"/>
    <cellStyle name="Total 8 6 3 13" xfId="24957"/>
    <cellStyle name="Total 8 6 3 13 2" xfId="24958"/>
    <cellStyle name="Total 8 6 3 14" xfId="24959"/>
    <cellStyle name="Total 8 6 3 14 2" xfId="24960"/>
    <cellStyle name="Total 8 6 3 15" xfId="24961"/>
    <cellStyle name="Total 8 6 3 15 2" xfId="24962"/>
    <cellStyle name="Total 8 6 3 16" xfId="24963"/>
    <cellStyle name="Total 8 6 3 2" xfId="24964"/>
    <cellStyle name="Total 8 6 3 2 2" xfId="24965"/>
    <cellStyle name="Total 8 6 3 3" xfId="24966"/>
    <cellStyle name="Total 8 6 3 3 2" xfId="24967"/>
    <cellStyle name="Total 8 6 3 4" xfId="24968"/>
    <cellStyle name="Total 8 6 3 4 2" xfId="24969"/>
    <cellStyle name="Total 8 6 3 5" xfId="24970"/>
    <cellStyle name="Total 8 6 3 5 2" xfId="24971"/>
    <cellStyle name="Total 8 6 3 6" xfId="24972"/>
    <cellStyle name="Total 8 6 3 6 2" xfId="24973"/>
    <cellStyle name="Total 8 6 3 7" xfId="24974"/>
    <cellStyle name="Total 8 6 3 7 2" xfId="24975"/>
    <cellStyle name="Total 8 6 3 8" xfId="24976"/>
    <cellStyle name="Total 8 6 3 8 2" xfId="24977"/>
    <cellStyle name="Total 8 6 3 9" xfId="24978"/>
    <cellStyle name="Total 8 6 3 9 2" xfId="24979"/>
    <cellStyle name="Total 8 6 4" xfId="24980"/>
    <cellStyle name="Total 8 6 4 10" xfId="24981"/>
    <cellStyle name="Total 8 6 4 10 2" xfId="24982"/>
    <cellStyle name="Total 8 6 4 11" xfId="24983"/>
    <cellStyle name="Total 8 6 4 11 2" xfId="24984"/>
    <cellStyle name="Total 8 6 4 12" xfId="24985"/>
    <cellStyle name="Total 8 6 4 12 2" xfId="24986"/>
    <cellStyle name="Total 8 6 4 13" xfId="24987"/>
    <cellStyle name="Total 8 6 4 13 2" xfId="24988"/>
    <cellStyle name="Total 8 6 4 14" xfId="24989"/>
    <cellStyle name="Total 8 6 4 14 2" xfId="24990"/>
    <cellStyle name="Total 8 6 4 15" xfId="24991"/>
    <cellStyle name="Total 8 6 4 15 2" xfId="24992"/>
    <cellStyle name="Total 8 6 4 16" xfId="24993"/>
    <cellStyle name="Total 8 6 4 2" xfId="24994"/>
    <cellStyle name="Total 8 6 4 2 2" xfId="24995"/>
    <cellStyle name="Total 8 6 4 3" xfId="24996"/>
    <cellStyle name="Total 8 6 4 3 2" xfId="24997"/>
    <cellStyle name="Total 8 6 4 4" xfId="24998"/>
    <cellStyle name="Total 8 6 4 4 2" xfId="24999"/>
    <cellStyle name="Total 8 6 4 5" xfId="25000"/>
    <cellStyle name="Total 8 6 4 5 2" xfId="25001"/>
    <cellStyle name="Total 8 6 4 6" xfId="25002"/>
    <cellStyle name="Total 8 6 4 6 2" xfId="25003"/>
    <cellStyle name="Total 8 6 4 7" xfId="25004"/>
    <cellStyle name="Total 8 6 4 7 2" xfId="25005"/>
    <cellStyle name="Total 8 6 4 8" xfId="25006"/>
    <cellStyle name="Total 8 6 4 8 2" xfId="25007"/>
    <cellStyle name="Total 8 6 4 9" xfId="25008"/>
    <cellStyle name="Total 8 6 4 9 2" xfId="25009"/>
    <cellStyle name="Total 8 6 5" xfId="25010"/>
    <cellStyle name="Total 8 6 5 10" xfId="25011"/>
    <cellStyle name="Total 8 6 5 10 2" xfId="25012"/>
    <cellStyle name="Total 8 6 5 11" xfId="25013"/>
    <cellStyle name="Total 8 6 5 11 2" xfId="25014"/>
    <cellStyle name="Total 8 6 5 12" xfId="25015"/>
    <cellStyle name="Total 8 6 5 12 2" xfId="25016"/>
    <cellStyle name="Total 8 6 5 13" xfId="25017"/>
    <cellStyle name="Total 8 6 5 13 2" xfId="25018"/>
    <cellStyle name="Total 8 6 5 14" xfId="25019"/>
    <cellStyle name="Total 8 6 5 14 2" xfId="25020"/>
    <cellStyle name="Total 8 6 5 15" xfId="25021"/>
    <cellStyle name="Total 8 6 5 2" xfId="25022"/>
    <cellStyle name="Total 8 6 5 2 2" xfId="25023"/>
    <cellStyle name="Total 8 6 5 3" xfId="25024"/>
    <cellStyle name="Total 8 6 5 3 2" xfId="25025"/>
    <cellStyle name="Total 8 6 5 4" xfId="25026"/>
    <cellStyle name="Total 8 6 5 4 2" xfId="25027"/>
    <cellStyle name="Total 8 6 5 5" xfId="25028"/>
    <cellStyle name="Total 8 6 5 5 2" xfId="25029"/>
    <cellStyle name="Total 8 6 5 6" xfId="25030"/>
    <cellStyle name="Total 8 6 5 6 2" xfId="25031"/>
    <cellStyle name="Total 8 6 5 7" xfId="25032"/>
    <cellStyle name="Total 8 6 5 7 2" xfId="25033"/>
    <cellStyle name="Total 8 6 5 8" xfId="25034"/>
    <cellStyle name="Total 8 6 5 8 2" xfId="25035"/>
    <cellStyle name="Total 8 6 5 9" xfId="25036"/>
    <cellStyle name="Total 8 6 5 9 2" xfId="25037"/>
    <cellStyle name="Total 8 6 6" xfId="25038"/>
    <cellStyle name="Total 8 6 6 2" xfId="25039"/>
    <cellStyle name="Total 8 6 7" xfId="25040"/>
    <cellStyle name="Total 8 6 7 2" xfId="25041"/>
    <cellStyle name="Total 8 6 8" xfId="25042"/>
    <cellStyle name="Total 8 6 8 2" xfId="25043"/>
    <cellStyle name="Total 8 6 9" xfId="25044"/>
    <cellStyle name="Total 8 6 9 2" xfId="25045"/>
    <cellStyle name="Total 8 7" xfId="25046"/>
    <cellStyle name="Total 8 7 10" xfId="25047"/>
    <cellStyle name="Total 8 7 10 2" xfId="25048"/>
    <cellStyle name="Total 8 7 11" xfId="25049"/>
    <cellStyle name="Total 8 7 11 2" xfId="25050"/>
    <cellStyle name="Total 8 7 12" xfId="25051"/>
    <cellStyle name="Total 8 7 12 2" xfId="25052"/>
    <cellStyle name="Total 8 7 13" xfId="25053"/>
    <cellStyle name="Total 8 7 13 2" xfId="25054"/>
    <cellStyle name="Total 8 7 14" xfId="25055"/>
    <cellStyle name="Total 8 7 14 2" xfId="25056"/>
    <cellStyle name="Total 8 7 15" xfId="25057"/>
    <cellStyle name="Total 8 7 15 2" xfId="25058"/>
    <cellStyle name="Total 8 7 16" xfId="25059"/>
    <cellStyle name="Total 8 7 16 2" xfId="25060"/>
    <cellStyle name="Total 8 7 17" xfId="25061"/>
    <cellStyle name="Total 8 7 17 2" xfId="25062"/>
    <cellStyle name="Total 8 7 18" xfId="25063"/>
    <cellStyle name="Total 8 7 18 2" xfId="25064"/>
    <cellStyle name="Total 8 7 19" xfId="25065"/>
    <cellStyle name="Total 8 7 2" xfId="25066"/>
    <cellStyle name="Total 8 7 2 10" xfId="25067"/>
    <cellStyle name="Total 8 7 2 10 2" xfId="25068"/>
    <cellStyle name="Total 8 7 2 11" xfId="25069"/>
    <cellStyle name="Total 8 7 2 11 2" xfId="25070"/>
    <cellStyle name="Total 8 7 2 12" xfId="25071"/>
    <cellStyle name="Total 8 7 2 12 2" xfId="25072"/>
    <cellStyle name="Total 8 7 2 13" xfId="25073"/>
    <cellStyle name="Total 8 7 2 13 2" xfId="25074"/>
    <cellStyle name="Total 8 7 2 14" xfId="25075"/>
    <cellStyle name="Total 8 7 2 14 2" xfId="25076"/>
    <cellStyle name="Total 8 7 2 15" xfId="25077"/>
    <cellStyle name="Total 8 7 2 15 2" xfId="25078"/>
    <cellStyle name="Total 8 7 2 16" xfId="25079"/>
    <cellStyle name="Total 8 7 2 16 2" xfId="25080"/>
    <cellStyle name="Total 8 7 2 17" xfId="25081"/>
    <cellStyle name="Total 8 7 2 17 2" xfId="25082"/>
    <cellStyle name="Total 8 7 2 18" xfId="25083"/>
    <cellStyle name="Total 8 7 2 2" xfId="25084"/>
    <cellStyle name="Total 8 7 2 2 2" xfId="25085"/>
    <cellStyle name="Total 8 7 2 3" xfId="25086"/>
    <cellStyle name="Total 8 7 2 3 2" xfId="25087"/>
    <cellStyle name="Total 8 7 2 4" xfId="25088"/>
    <cellStyle name="Total 8 7 2 4 2" xfId="25089"/>
    <cellStyle name="Total 8 7 2 5" xfId="25090"/>
    <cellStyle name="Total 8 7 2 5 2" xfId="25091"/>
    <cellStyle name="Total 8 7 2 6" xfId="25092"/>
    <cellStyle name="Total 8 7 2 6 2" xfId="25093"/>
    <cellStyle name="Total 8 7 2 7" xfId="25094"/>
    <cellStyle name="Total 8 7 2 7 2" xfId="25095"/>
    <cellStyle name="Total 8 7 2 8" xfId="25096"/>
    <cellStyle name="Total 8 7 2 8 2" xfId="25097"/>
    <cellStyle name="Total 8 7 2 9" xfId="25098"/>
    <cellStyle name="Total 8 7 2 9 2" xfId="25099"/>
    <cellStyle name="Total 8 7 3" xfId="25100"/>
    <cellStyle name="Total 8 7 3 10" xfId="25101"/>
    <cellStyle name="Total 8 7 3 10 2" xfId="25102"/>
    <cellStyle name="Total 8 7 3 11" xfId="25103"/>
    <cellStyle name="Total 8 7 3 11 2" xfId="25104"/>
    <cellStyle name="Total 8 7 3 12" xfId="25105"/>
    <cellStyle name="Total 8 7 3 12 2" xfId="25106"/>
    <cellStyle name="Total 8 7 3 13" xfId="25107"/>
    <cellStyle name="Total 8 7 3 13 2" xfId="25108"/>
    <cellStyle name="Total 8 7 3 14" xfId="25109"/>
    <cellStyle name="Total 8 7 3 14 2" xfId="25110"/>
    <cellStyle name="Total 8 7 3 15" xfId="25111"/>
    <cellStyle name="Total 8 7 3 15 2" xfId="25112"/>
    <cellStyle name="Total 8 7 3 16" xfId="25113"/>
    <cellStyle name="Total 8 7 3 2" xfId="25114"/>
    <cellStyle name="Total 8 7 3 2 2" xfId="25115"/>
    <cellStyle name="Total 8 7 3 3" xfId="25116"/>
    <cellStyle name="Total 8 7 3 3 2" xfId="25117"/>
    <cellStyle name="Total 8 7 3 4" xfId="25118"/>
    <cellStyle name="Total 8 7 3 4 2" xfId="25119"/>
    <cellStyle name="Total 8 7 3 5" xfId="25120"/>
    <cellStyle name="Total 8 7 3 5 2" xfId="25121"/>
    <cellStyle name="Total 8 7 3 6" xfId="25122"/>
    <cellStyle name="Total 8 7 3 6 2" xfId="25123"/>
    <cellStyle name="Total 8 7 3 7" xfId="25124"/>
    <cellStyle name="Total 8 7 3 7 2" xfId="25125"/>
    <cellStyle name="Total 8 7 3 8" xfId="25126"/>
    <cellStyle name="Total 8 7 3 8 2" xfId="25127"/>
    <cellStyle name="Total 8 7 3 9" xfId="25128"/>
    <cellStyle name="Total 8 7 3 9 2" xfId="25129"/>
    <cellStyle name="Total 8 7 4" xfId="25130"/>
    <cellStyle name="Total 8 7 4 10" xfId="25131"/>
    <cellStyle name="Total 8 7 4 10 2" xfId="25132"/>
    <cellStyle name="Total 8 7 4 11" xfId="25133"/>
    <cellStyle name="Total 8 7 4 11 2" xfId="25134"/>
    <cellStyle name="Total 8 7 4 12" xfId="25135"/>
    <cellStyle name="Total 8 7 4 12 2" xfId="25136"/>
    <cellStyle name="Total 8 7 4 13" xfId="25137"/>
    <cellStyle name="Total 8 7 4 13 2" xfId="25138"/>
    <cellStyle name="Total 8 7 4 14" xfId="25139"/>
    <cellStyle name="Total 8 7 4 14 2" xfId="25140"/>
    <cellStyle name="Total 8 7 4 15" xfId="25141"/>
    <cellStyle name="Total 8 7 4 15 2" xfId="25142"/>
    <cellStyle name="Total 8 7 4 16" xfId="25143"/>
    <cellStyle name="Total 8 7 4 2" xfId="25144"/>
    <cellStyle name="Total 8 7 4 2 2" xfId="25145"/>
    <cellStyle name="Total 8 7 4 3" xfId="25146"/>
    <cellStyle name="Total 8 7 4 3 2" xfId="25147"/>
    <cellStyle name="Total 8 7 4 4" xfId="25148"/>
    <cellStyle name="Total 8 7 4 4 2" xfId="25149"/>
    <cellStyle name="Total 8 7 4 5" xfId="25150"/>
    <cellStyle name="Total 8 7 4 5 2" xfId="25151"/>
    <cellStyle name="Total 8 7 4 6" xfId="25152"/>
    <cellStyle name="Total 8 7 4 6 2" xfId="25153"/>
    <cellStyle name="Total 8 7 4 7" xfId="25154"/>
    <cellStyle name="Total 8 7 4 7 2" xfId="25155"/>
    <cellStyle name="Total 8 7 4 8" xfId="25156"/>
    <cellStyle name="Total 8 7 4 8 2" xfId="25157"/>
    <cellStyle name="Total 8 7 4 9" xfId="25158"/>
    <cellStyle name="Total 8 7 4 9 2" xfId="25159"/>
    <cellStyle name="Total 8 7 5" xfId="25160"/>
    <cellStyle name="Total 8 7 5 10" xfId="25161"/>
    <cellStyle name="Total 8 7 5 10 2" xfId="25162"/>
    <cellStyle name="Total 8 7 5 11" xfId="25163"/>
    <cellStyle name="Total 8 7 5 11 2" xfId="25164"/>
    <cellStyle name="Total 8 7 5 12" xfId="25165"/>
    <cellStyle name="Total 8 7 5 12 2" xfId="25166"/>
    <cellStyle name="Total 8 7 5 13" xfId="25167"/>
    <cellStyle name="Total 8 7 5 13 2" xfId="25168"/>
    <cellStyle name="Total 8 7 5 14" xfId="25169"/>
    <cellStyle name="Total 8 7 5 14 2" xfId="25170"/>
    <cellStyle name="Total 8 7 5 15" xfId="25171"/>
    <cellStyle name="Total 8 7 5 2" xfId="25172"/>
    <cellStyle name="Total 8 7 5 2 2" xfId="25173"/>
    <cellStyle name="Total 8 7 5 3" xfId="25174"/>
    <cellStyle name="Total 8 7 5 3 2" xfId="25175"/>
    <cellStyle name="Total 8 7 5 4" xfId="25176"/>
    <cellStyle name="Total 8 7 5 4 2" xfId="25177"/>
    <cellStyle name="Total 8 7 5 5" xfId="25178"/>
    <cellStyle name="Total 8 7 5 5 2" xfId="25179"/>
    <cellStyle name="Total 8 7 5 6" xfId="25180"/>
    <cellStyle name="Total 8 7 5 6 2" xfId="25181"/>
    <cellStyle name="Total 8 7 5 7" xfId="25182"/>
    <cellStyle name="Total 8 7 5 7 2" xfId="25183"/>
    <cellStyle name="Total 8 7 5 8" xfId="25184"/>
    <cellStyle name="Total 8 7 5 8 2" xfId="25185"/>
    <cellStyle name="Total 8 7 5 9" xfId="25186"/>
    <cellStyle name="Total 8 7 5 9 2" xfId="25187"/>
    <cellStyle name="Total 8 7 6" xfId="25188"/>
    <cellStyle name="Total 8 7 6 2" xfId="25189"/>
    <cellStyle name="Total 8 7 7" xfId="25190"/>
    <cellStyle name="Total 8 7 7 2" xfId="25191"/>
    <cellStyle name="Total 8 7 8" xfId="25192"/>
    <cellStyle name="Total 8 7 8 2" xfId="25193"/>
    <cellStyle name="Total 8 7 9" xfId="25194"/>
    <cellStyle name="Total 8 7 9 2" xfId="25195"/>
    <cellStyle name="Total 8 8" xfId="25196"/>
    <cellStyle name="Total 8 8 10" xfId="25197"/>
    <cellStyle name="Total 8 8 10 2" xfId="25198"/>
    <cellStyle name="Total 8 8 11" xfId="25199"/>
    <cellStyle name="Total 8 8 11 2" xfId="25200"/>
    <cellStyle name="Total 8 8 12" xfId="25201"/>
    <cellStyle name="Total 8 8 12 2" xfId="25202"/>
    <cellStyle name="Total 8 8 13" xfId="25203"/>
    <cellStyle name="Total 8 8 13 2" xfId="25204"/>
    <cellStyle name="Total 8 8 14" xfId="25205"/>
    <cellStyle name="Total 8 8 14 2" xfId="25206"/>
    <cellStyle name="Total 8 8 15" xfId="25207"/>
    <cellStyle name="Total 8 8 15 2" xfId="25208"/>
    <cellStyle name="Total 8 8 16" xfId="25209"/>
    <cellStyle name="Total 8 8 16 2" xfId="25210"/>
    <cellStyle name="Total 8 8 17" xfId="25211"/>
    <cellStyle name="Total 8 8 17 2" xfId="25212"/>
    <cellStyle name="Total 8 8 18" xfId="25213"/>
    <cellStyle name="Total 8 8 2" xfId="25214"/>
    <cellStyle name="Total 8 8 2 10" xfId="25215"/>
    <cellStyle name="Total 8 8 2 10 2" xfId="25216"/>
    <cellStyle name="Total 8 8 2 11" xfId="25217"/>
    <cellStyle name="Total 8 8 2 11 2" xfId="25218"/>
    <cellStyle name="Total 8 8 2 12" xfId="25219"/>
    <cellStyle name="Total 8 8 2 12 2" xfId="25220"/>
    <cellStyle name="Total 8 8 2 13" xfId="25221"/>
    <cellStyle name="Total 8 8 2 13 2" xfId="25222"/>
    <cellStyle name="Total 8 8 2 14" xfId="25223"/>
    <cellStyle name="Total 8 8 2 14 2" xfId="25224"/>
    <cellStyle name="Total 8 8 2 15" xfId="25225"/>
    <cellStyle name="Total 8 8 2 15 2" xfId="25226"/>
    <cellStyle name="Total 8 8 2 16" xfId="25227"/>
    <cellStyle name="Total 8 8 2 16 2" xfId="25228"/>
    <cellStyle name="Total 8 8 2 17" xfId="25229"/>
    <cellStyle name="Total 8 8 2 17 2" xfId="25230"/>
    <cellStyle name="Total 8 8 2 18" xfId="25231"/>
    <cellStyle name="Total 8 8 2 2" xfId="25232"/>
    <cellStyle name="Total 8 8 2 2 2" xfId="25233"/>
    <cellStyle name="Total 8 8 2 3" xfId="25234"/>
    <cellStyle name="Total 8 8 2 3 2" xfId="25235"/>
    <cellStyle name="Total 8 8 2 4" xfId="25236"/>
    <cellStyle name="Total 8 8 2 4 2" xfId="25237"/>
    <cellStyle name="Total 8 8 2 5" xfId="25238"/>
    <cellStyle name="Total 8 8 2 5 2" xfId="25239"/>
    <cellStyle name="Total 8 8 2 6" xfId="25240"/>
    <cellStyle name="Total 8 8 2 6 2" xfId="25241"/>
    <cellStyle name="Total 8 8 2 7" xfId="25242"/>
    <cellStyle name="Total 8 8 2 7 2" xfId="25243"/>
    <cellStyle name="Total 8 8 2 8" xfId="25244"/>
    <cellStyle name="Total 8 8 2 8 2" xfId="25245"/>
    <cellStyle name="Total 8 8 2 9" xfId="25246"/>
    <cellStyle name="Total 8 8 2 9 2" xfId="25247"/>
    <cellStyle name="Total 8 8 3" xfId="25248"/>
    <cellStyle name="Total 8 8 3 10" xfId="25249"/>
    <cellStyle name="Total 8 8 3 10 2" xfId="25250"/>
    <cellStyle name="Total 8 8 3 11" xfId="25251"/>
    <cellStyle name="Total 8 8 3 11 2" xfId="25252"/>
    <cellStyle name="Total 8 8 3 12" xfId="25253"/>
    <cellStyle name="Total 8 8 3 12 2" xfId="25254"/>
    <cellStyle name="Total 8 8 3 13" xfId="25255"/>
    <cellStyle name="Total 8 8 3 13 2" xfId="25256"/>
    <cellStyle name="Total 8 8 3 14" xfId="25257"/>
    <cellStyle name="Total 8 8 3 14 2" xfId="25258"/>
    <cellStyle name="Total 8 8 3 15" xfId="25259"/>
    <cellStyle name="Total 8 8 3 15 2" xfId="25260"/>
    <cellStyle name="Total 8 8 3 16" xfId="25261"/>
    <cellStyle name="Total 8 8 3 2" xfId="25262"/>
    <cellStyle name="Total 8 8 3 2 2" xfId="25263"/>
    <cellStyle name="Total 8 8 3 3" xfId="25264"/>
    <cellStyle name="Total 8 8 3 3 2" xfId="25265"/>
    <cellStyle name="Total 8 8 3 4" xfId="25266"/>
    <cellStyle name="Total 8 8 3 4 2" xfId="25267"/>
    <cellStyle name="Total 8 8 3 5" xfId="25268"/>
    <cellStyle name="Total 8 8 3 5 2" xfId="25269"/>
    <cellStyle name="Total 8 8 3 6" xfId="25270"/>
    <cellStyle name="Total 8 8 3 6 2" xfId="25271"/>
    <cellStyle name="Total 8 8 3 7" xfId="25272"/>
    <cellStyle name="Total 8 8 3 7 2" xfId="25273"/>
    <cellStyle name="Total 8 8 3 8" xfId="25274"/>
    <cellStyle name="Total 8 8 3 8 2" xfId="25275"/>
    <cellStyle name="Total 8 8 3 9" xfId="25276"/>
    <cellStyle name="Total 8 8 3 9 2" xfId="25277"/>
    <cellStyle name="Total 8 8 4" xfId="25278"/>
    <cellStyle name="Total 8 8 4 10" xfId="25279"/>
    <cellStyle name="Total 8 8 4 10 2" xfId="25280"/>
    <cellStyle name="Total 8 8 4 11" xfId="25281"/>
    <cellStyle name="Total 8 8 4 11 2" xfId="25282"/>
    <cellStyle name="Total 8 8 4 12" xfId="25283"/>
    <cellStyle name="Total 8 8 4 12 2" xfId="25284"/>
    <cellStyle name="Total 8 8 4 13" xfId="25285"/>
    <cellStyle name="Total 8 8 4 13 2" xfId="25286"/>
    <cellStyle name="Total 8 8 4 14" xfId="25287"/>
    <cellStyle name="Total 8 8 4 14 2" xfId="25288"/>
    <cellStyle name="Total 8 8 4 15" xfId="25289"/>
    <cellStyle name="Total 8 8 4 15 2" xfId="25290"/>
    <cellStyle name="Total 8 8 4 16" xfId="25291"/>
    <cellStyle name="Total 8 8 4 2" xfId="25292"/>
    <cellStyle name="Total 8 8 4 2 2" xfId="25293"/>
    <cellStyle name="Total 8 8 4 3" xfId="25294"/>
    <cellStyle name="Total 8 8 4 3 2" xfId="25295"/>
    <cellStyle name="Total 8 8 4 4" xfId="25296"/>
    <cellStyle name="Total 8 8 4 4 2" xfId="25297"/>
    <cellStyle name="Total 8 8 4 5" xfId="25298"/>
    <cellStyle name="Total 8 8 4 5 2" xfId="25299"/>
    <cellStyle name="Total 8 8 4 6" xfId="25300"/>
    <cellStyle name="Total 8 8 4 6 2" xfId="25301"/>
    <cellStyle name="Total 8 8 4 7" xfId="25302"/>
    <cellStyle name="Total 8 8 4 7 2" xfId="25303"/>
    <cellStyle name="Total 8 8 4 8" xfId="25304"/>
    <cellStyle name="Total 8 8 4 8 2" xfId="25305"/>
    <cellStyle name="Total 8 8 4 9" xfId="25306"/>
    <cellStyle name="Total 8 8 4 9 2" xfId="25307"/>
    <cellStyle name="Total 8 8 5" xfId="25308"/>
    <cellStyle name="Total 8 8 5 10" xfId="25309"/>
    <cellStyle name="Total 8 8 5 10 2" xfId="25310"/>
    <cellStyle name="Total 8 8 5 11" xfId="25311"/>
    <cellStyle name="Total 8 8 5 11 2" xfId="25312"/>
    <cellStyle name="Total 8 8 5 12" xfId="25313"/>
    <cellStyle name="Total 8 8 5 12 2" xfId="25314"/>
    <cellStyle name="Total 8 8 5 13" xfId="25315"/>
    <cellStyle name="Total 8 8 5 13 2" xfId="25316"/>
    <cellStyle name="Total 8 8 5 14" xfId="25317"/>
    <cellStyle name="Total 8 8 5 2" xfId="25318"/>
    <cellStyle name="Total 8 8 5 2 2" xfId="25319"/>
    <cellStyle name="Total 8 8 5 3" xfId="25320"/>
    <cellStyle name="Total 8 8 5 3 2" xfId="25321"/>
    <cellStyle name="Total 8 8 5 4" xfId="25322"/>
    <cellStyle name="Total 8 8 5 4 2" xfId="25323"/>
    <cellStyle name="Total 8 8 5 5" xfId="25324"/>
    <cellStyle name="Total 8 8 5 5 2" xfId="25325"/>
    <cellStyle name="Total 8 8 5 6" xfId="25326"/>
    <cellStyle name="Total 8 8 5 6 2" xfId="25327"/>
    <cellStyle name="Total 8 8 5 7" xfId="25328"/>
    <cellStyle name="Total 8 8 5 7 2" xfId="25329"/>
    <cellStyle name="Total 8 8 5 8" xfId="25330"/>
    <cellStyle name="Total 8 8 5 8 2" xfId="25331"/>
    <cellStyle name="Total 8 8 5 9" xfId="25332"/>
    <cellStyle name="Total 8 8 5 9 2" xfId="25333"/>
    <cellStyle name="Total 8 8 6" xfId="25334"/>
    <cellStyle name="Total 8 8 6 2" xfId="25335"/>
    <cellStyle name="Total 8 8 7" xfId="25336"/>
    <cellStyle name="Total 8 8 7 2" xfId="25337"/>
    <cellStyle name="Total 8 8 8" xfId="25338"/>
    <cellStyle name="Total 8 8 8 2" xfId="25339"/>
    <cellStyle name="Total 8 8 9" xfId="25340"/>
    <cellStyle name="Total 8 8 9 2" xfId="25341"/>
    <cellStyle name="Total 8 9" xfId="25342"/>
    <cellStyle name="Total 8 9 10" xfId="25343"/>
    <cellStyle name="Total 8 9 10 2" xfId="25344"/>
    <cellStyle name="Total 8 9 11" xfId="25345"/>
    <cellStyle name="Total 8 9 11 2" xfId="25346"/>
    <cellStyle name="Total 8 9 12" xfId="25347"/>
    <cellStyle name="Total 8 9 12 2" xfId="25348"/>
    <cellStyle name="Total 8 9 13" xfId="25349"/>
    <cellStyle name="Total 8 9 13 2" xfId="25350"/>
    <cellStyle name="Total 8 9 14" xfId="25351"/>
    <cellStyle name="Total 8 9 14 2" xfId="25352"/>
    <cellStyle name="Total 8 9 15" xfId="25353"/>
    <cellStyle name="Total 8 9 15 2" xfId="25354"/>
    <cellStyle name="Total 8 9 16" xfId="25355"/>
    <cellStyle name="Total 8 9 16 2" xfId="25356"/>
    <cellStyle name="Total 8 9 17" xfId="25357"/>
    <cellStyle name="Total 8 9 17 2" xfId="25358"/>
    <cellStyle name="Total 8 9 18" xfId="25359"/>
    <cellStyle name="Total 8 9 2" xfId="25360"/>
    <cellStyle name="Total 8 9 2 10" xfId="25361"/>
    <cellStyle name="Total 8 9 2 10 2" xfId="25362"/>
    <cellStyle name="Total 8 9 2 11" xfId="25363"/>
    <cellStyle name="Total 8 9 2 11 2" xfId="25364"/>
    <cellStyle name="Total 8 9 2 12" xfId="25365"/>
    <cellStyle name="Total 8 9 2 12 2" xfId="25366"/>
    <cellStyle name="Total 8 9 2 13" xfId="25367"/>
    <cellStyle name="Total 8 9 2 13 2" xfId="25368"/>
    <cellStyle name="Total 8 9 2 14" xfId="25369"/>
    <cellStyle name="Total 8 9 2 14 2" xfId="25370"/>
    <cellStyle name="Total 8 9 2 15" xfId="25371"/>
    <cellStyle name="Total 8 9 2 15 2" xfId="25372"/>
    <cellStyle name="Total 8 9 2 16" xfId="25373"/>
    <cellStyle name="Total 8 9 2 16 2" xfId="25374"/>
    <cellStyle name="Total 8 9 2 17" xfId="25375"/>
    <cellStyle name="Total 8 9 2 17 2" xfId="25376"/>
    <cellStyle name="Total 8 9 2 18" xfId="25377"/>
    <cellStyle name="Total 8 9 2 2" xfId="25378"/>
    <cellStyle name="Total 8 9 2 2 2" xfId="25379"/>
    <cellStyle name="Total 8 9 2 3" xfId="25380"/>
    <cellStyle name="Total 8 9 2 3 2" xfId="25381"/>
    <cellStyle name="Total 8 9 2 4" xfId="25382"/>
    <cellStyle name="Total 8 9 2 4 2" xfId="25383"/>
    <cellStyle name="Total 8 9 2 5" xfId="25384"/>
    <cellStyle name="Total 8 9 2 5 2" xfId="25385"/>
    <cellStyle name="Total 8 9 2 6" xfId="25386"/>
    <cellStyle name="Total 8 9 2 6 2" xfId="25387"/>
    <cellStyle name="Total 8 9 2 7" xfId="25388"/>
    <cellStyle name="Total 8 9 2 7 2" xfId="25389"/>
    <cellStyle name="Total 8 9 2 8" xfId="25390"/>
    <cellStyle name="Total 8 9 2 8 2" xfId="25391"/>
    <cellStyle name="Total 8 9 2 9" xfId="25392"/>
    <cellStyle name="Total 8 9 2 9 2" xfId="25393"/>
    <cellStyle name="Total 8 9 3" xfId="25394"/>
    <cellStyle name="Total 8 9 3 10" xfId="25395"/>
    <cellStyle name="Total 8 9 3 10 2" xfId="25396"/>
    <cellStyle name="Total 8 9 3 11" xfId="25397"/>
    <cellStyle name="Total 8 9 3 11 2" xfId="25398"/>
    <cellStyle name="Total 8 9 3 12" xfId="25399"/>
    <cellStyle name="Total 8 9 3 12 2" xfId="25400"/>
    <cellStyle name="Total 8 9 3 13" xfId="25401"/>
    <cellStyle name="Total 8 9 3 13 2" xfId="25402"/>
    <cellStyle name="Total 8 9 3 14" xfId="25403"/>
    <cellStyle name="Total 8 9 3 14 2" xfId="25404"/>
    <cellStyle name="Total 8 9 3 15" xfId="25405"/>
    <cellStyle name="Total 8 9 3 15 2" xfId="25406"/>
    <cellStyle name="Total 8 9 3 16" xfId="25407"/>
    <cellStyle name="Total 8 9 3 2" xfId="25408"/>
    <cellStyle name="Total 8 9 3 2 2" xfId="25409"/>
    <cellStyle name="Total 8 9 3 3" xfId="25410"/>
    <cellStyle name="Total 8 9 3 3 2" xfId="25411"/>
    <cellStyle name="Total 8 9 3 4" xfId="25412"/>
    <cellStyle name="Total 8 9 3 4 2" xfId="25413"/>
    <cellStyle name="Total 8 9 3 5" xfId="25414"/>
    <cellStyle name="Total 8 9 3 5 2" xfId="25415"/>
    <cellStyle name="Total 8 9 3 6" xfId="25416"/>
    <cellStyle name="Total 8 9 3 6 2" xfId="25417"/>
    <cellStyle name="Total 8 9 3 7" xfId="25418"/>
    <cellStyle name="Total 8 9 3 7 2" xfId="25419"/>
    <cellStyle name="Total 8 9 3 8" xfId="25420"/>
    <cellStyle name="Total 8 9 3 8 2" xfId="25421"/>
    <cellStyle name="Total 8 9 3 9" xfId="25422"/>
    <cellStyle name="Total 8 9 3 9 2" xfId="25423"/>
    <cellStyle name="Total 8 9 4" xfId="25424"/>
    <cellStyle name="Total 8 9 4 10" xfId="25425"/>
    <cellStyle name="Total 8 9 4 10 2" xfId="25426"/>
    <cellStyle name="Total 8 9 4 11" xfId="25427"/>
    <cellStyle name="Total 8 9 4 11 2" xfId="25428"/>
    <cellStyle name="Total 8 9 4 12" xfId="25429"/>
    <cellStyle name="Total 8 9 4 12 2" xfId="25430"/>
    <cellStyle name="Total 8 9 4 13" xfId="25431"/>
    <cellStyle name="Total 8 9 4 13 2" xfId="25432"/>
    <cellStyle name="Total 8 9 4 14" xfId="25433"/>
    <cellStyle name="Total 8 9 4 14 2" xfId="25434"/>
    <cellStyle name="Total 8 9 4 15" xfId="25435"/>
    <cellStyle name="Total 8 9 4 15 2" xfId="25436"/>
    <cellStyle name="Total 8 9 4 16" xfId="25437"/>
    <cellStyle name="Total 8 9 4 2" xfId="25438"/>
    <cellStyle name="Total 8 9 4 2 2" xfId="25439"/>
    <cellStyle name="Total 8 9 4 3" xfId="25440"/>
    <cellStyle name="Total 8 9 4 3 2" xfId="25441"/>
    <cellStyle name="Total 8 9 4 4" xfId="25442"/>
    <cellStyle name="Total 8 9 4 4 2" xfId="25443"/>
    <cellStyle name="Total 8 9 4 5" xfId="25444"/>
    <cellStyle name="Total 8 9 4 5 2" xfId="25445"/>
    <cellStyle name="Total 8 9 4 6" xfId="25446"/>
    <cellStyle name="Total 8 9 4 6 2" xfId="25447"/>
    <cellStyle name="Total 8 9 4 7" xfId="25448"/>
    <cellStyle name="Total 8 9 4 7 2" xfId="25449"/>
    <cellStyle name="Total 8 9 4 8" xfId="25450"/>
    <cellStyle name="Total 8 9 4 8 2" xfId="25451"/>
    <cellStyle name="Total 8 9 4 9" xfId="25452"/>
    <cellStyle name="Total 8 9 4 9 2" xfId="25453"/>
    <cellStyle name="Total 8 9 5" xfId="25454"/>
    <cellStyle name="Total 8 9 5 10" xfId="25455"/>
    <cellStyle name="Total 8 9 5 10 2" xfId="25456"/>
    <cellStyle name="Total 8 9 5 11" xfId="25457"/>
    <cellStyle name="Total 8 9 5 11 2" xfId="25458"/>
    <cellStyle name="Total 8 9 5 12" xfId="25459"/>
    <cellStyle name="Total 8 9 5 12 2" xfId="25460"/>
    <cellStyle name="Total 8 9 5 13" xfId="25461"/>
    <cellStyle name="Total 8 9 5 13 2" xfId="25462"/>
    <cellStyle name="Total 8 9 5 14" xfId="25463"/>
    <cellStyle name="Total 8 9 5 2" xfId="25464"/>
    <cellStyle name="Total 8 9 5 2 2" xfId="25465"/>
    <cellStyle name="Total 8 9 5 3" xfId="25466"/>
    <cellStyle name="Total 8 9 5 3 2" xfId="25467"/>
    <cellStyle name="Total 8 9 5 4" xfId="25468"/>
    <cellStyle name="Total 8 9 5 4 2" xfId="25469"/>
    <cellStyle name="Total 8 9 5 5" xfId="25470"/>
    <cellStyle name="Total 8 9 5 5 2" xfId="25471"/>
    <cellStyle name="Total 8 9 5 6" xfId="25472"/>
    <cellStyle name="Total 8 9 5 6 2" xfId="25473"/>
    <cellStyle name="Total 8 9 5 7" xfId="25474"/>
    <cellStyle name="Total 8 9 5 7 2" xfId="25475"/>
    <cellStyle name="Total 8 9 5 8" xfId="25476"/>
    <cellStyle name="Total 8 9 5 8 2" xfId="25477"/>
    <cellStyle name="Total 8 9 5 9" xfId="25478"/>
    <cellStyle name="Total 8 9 5 9 2" xfId="25479"/>
    <cellStyle name="Total 8 9 6" xfId="25480"/>
    <cellStyle name="Total 8 9 6 2" xfId="25481"/>
    <cellStyle name="Total 8 9 7" xfId="25482"/>
    <cellStyle name="Total 8 9 7 2" xfId="25483"/>
    <cellStyle name="Total 8 9 8" xfId="25484"/>
    <cellStyle name="Total 8 9 8 2" xfId="25485"/>
    <cellStyle name="Total 8 9 9" xfId="25486"/>
    <cellStyle name="Total 8 9 9 2" xfId="25487"/>
    <cellStyle name="Total 9" xfId="25488"/>
    <cellStyle name="Total 9 10" xfId="25489"/>
    <cellStyle name="Total 9 10 10" xfId="25490"/>
    <cellStyle name="Total 9 10 10 2" xfId="25491"/>
    <cellStyle name="Total 9 10 11" xfId="25492"/>
    <cellStyle name="Total 9 10 11 2" xfId="25493"/>
    <cellStyle name="Total 9 10 12" xfId="25494"/>
    <cellStyle name="Total 9 10 12 2" xfId="25495"/>
    <cellStyle name="Total 9 10 13" xfId="25496"/>
    <cellStyle name="Total 9 10 13 2" xfId="25497"/>
    <cellStyle name="Total 9 10 14" xfId="25498"/>
    <cellStyle name="Total 9 10 14 2" xfId="25499"/>
    <cellStyle name="Total 9 10 15" xfId="25500"/>
    <cellStyle name="Total 9 10 15 2" xfId="25501"/>
    <cellStyle name="Total 9 10 16" xfId="25502"/>
    <cellStyle name="Total 9 10 16 2" xfId="25503"/>
    <cellStyle name="Total 9 10 17" xfId="25504"/>
    <cellStyle name="Total 9 10 17 2" xfId="25505"/>
    <cellStyle name="Total 9 10 18" xfId="25506"/>
    <cellStyle name="Total 9 10 2" xfId="25507"/>
    <cellStyle name="Total 9 10 2 2" xfId="25508"/>
    <cellStyle name="Total 9 10 3" xfId="25509"/>
    <cellStyle name="Total 9 10 3 2" xfId="25510"/>
    <cellStyle name="Total 9 10 4" xfId="25511"/>
    <cellStyle name="Total 9 10 4 2" xfId="25512"/>
    <cellStyle name="Total 9 10 5" xfId="25513"/>
    <cellStyle name="Total 9 10 5 2" xfId="25514"/>
    <cellStyle name="Total 9 10 6" xfId="25515"/>
    <cellStyle name="Total 9 10 6 2" xfId="25516"/>
    <cellStyle name="Total 9 10 7" xfId="25517"/>
    <cellStyle name="Total 9 10 7 2" xfId="25518"/>
    <cellStyle name="Total 9 10 8" xfId="25519"/>
    <cellStyle name="Total 9 10 8 2" xfId="25520"/>
    <cellStyle name="Total 9 10 9" xfId="25521"/>
    <cellStyle name="Total 9 10 9 2" xfId="25522"/>
    <cellStyle name="Total 9 11" xfId="25523"/>
    <cellStyle name="Total 9 11 10" xfId="25524"/>
    <cellStyle name="Total 9 11 10 2" xfId="25525"/>
    <cellStyle name="Total 9 11 11" xfId="25526"/>
    <cellStyle name="Total 9 11 11 2" xfId="25527"/>
    <cellStyle name="Total 9 11 12" xfId="25528"/>
    <cellStyle name="Total 9 11 12 2" xfId="25529"/>
    <cellStyle name="Total 9 11 13" xfId="25530"/>
    <cellStyle name="Total 9 11 13 2" xfId="25531"/>
    <cellStyle name="Total 9 11 14" xfId="25532"/>
    <cellStyle name="Total 9 11 14 2" xfId="25533"/>
    <cellStyle name="Total 9 11 15" xfId="25534"/>
    <cellStyle name="Total 9 11 15 2" xfId="25535"/>
    <cellStyle name="Total 9 11 16" xfId="25536"/>
    <cellStyle name="Total 9 11 16 2" xfId="25537"/>
    <cellStyle name="Total 9 11 17" xfId="25538"/>
    <cellStyle name="Total 9 11 17 2" xfId="25539"/>
    <cellStyle name="Total 9 11 18" xfId="25540"/>
    <cellStyle name="Total 9 11 2" xfId="25541"/>
    <cellStyle name="Total 9 11 2 2" xfId="25542"/>
    <cellStyle name="Total 9 11 3" xfId="25543"/>
    <cellStyle name="Total 9 11 3 2" xfId="25544"/>
    <cellStyle name="Total 9 11 4" xfId="25545"/>
    <cellStyle name="Total 9 11 4 2" xfId="25546"/>
    <cellStyle name="Total 9 11 5" xfId="25547"/>
    <cellStyle name="Total 9 11 5 2" xfId="25548"/>
    <cellStyle name="Total 9 11 6" xfId="25549"/>
    <cellStyle name="Total 9 11 6 2" xfId="25550"/>
    <cellStyle name="Total 9 11 7" xfId="25551"/>
    <cellStyle name="Total 9 11 7 2" xfId="25552"/>
    <cellStyle name="Total 9 11 8" xfId="25553"/>
    <cellStyle name="Total 9 11 8 2" xfId="25554"/>
    <cellStyle name="Total 9 11 9" xfId="25555"/>
    <cellStyle name="Total 9 11 9 2" xfId="25556"/>
    <cellStyle name="Total 9 12" xfId="25557"/>
    <cellStyle name="Total 9 12 10" xfId="25558"/>
    <cellStyle name="Total 9 12 10 2" xfId="25559"/>
    <cellStyle name="Total 9 12 11" xfId="25560"/>
    <cellStyle name="Total 9 12 11 2" xfId="25561"/>
    <cellStyle name="Total 9 12 12" xfId="25562"/>
    <cellStyle name="Total 9 12 12 2" xfId="25563"/>
    <cellStyle name="Total 9 12 13" xfId="25564"/>
    <cellStyle name="Total 9 12 13 2" xfId="25565"/>
    <cellStyle name="Total 9 12 14" xfId="25566"/>
    <cellStyle name="Total 9 12 14 2" xfId="25567"/>
    <cellStyle name="Total 9 12 15" xfId="25568"/>
    <cellStyle name="Total 9 12 15 2" xfId="25569"/>
    <cellStyle name="Total 9 12 16" xfId="25570"/>
    <cellStyle name="Total 9 12 2" xfId="25571"/>
    <cellStyle name="Total 9 12 2 2" xfId="25572"/>
    <cellStyle name="Total 9 12 3" xfId="25573"/>
    <cellStyle name="Total 9 12 3 2" xfId="25574"/>
    <cellStyle name="Total 9 12 4" xfId="25575"/>
    <cellStyle name="Total 9 12 4 2" xfId="25576"/>
    <cellStyle name="Total 9 12 5" xfId="25577"/>
    <cellStyle name="Total 9 12 5 2" xfId="25578"/>
    <cellStyle name="Total 9 12 6" xfId="25579"/>
    <cellStyle name="Total 9 12 6 2" xfId="25580"/>
    <cellStyle name="Total 9 12 7" xfId="25581"/>
    <cellStyle name="Total 9 12 7 2" xfId="25582"/>
    <cellStyle name="Total 9 12 8" xfId="25583"/>
    <cellStyle name="Total 9 12 8 2" xfId="25584"/>
    <cellStyle name="Total 9 12 9" xfId="25585"/>
    <cellStyle name="Total 9 12 9 2" xfId="25586"/>
    <cellStyle name="Total 9 13" xfId="25587"/>
    <cellStyle name="Total 9 13 10" xfId="25588"/>
    <cellStyle name="Total 9 13 10 2" xfId="25589"/>
    <cellStyle name="Total 9 13 11" xfId="25590"/>
    <cellStyle name="Total 9 13 11 2" xfId="25591"/>
    <cellStyle name="Total 9 13 12" xfId="25592"/>
    <cellStyle name="Total 9 13 12 2" xfId="25593"/>
    <cellStyle name="Total 9 13 13" xfId="25594"/>
    <cellStyle name="Total 9 13 13 2" xfId="25595"/>
    <cellStyle name="Total 9 13 14" xfId="25596"/>
    <cellStyle name="Total 9 13 14 2" xfId="25597"/>
    <cellStyle name="Total 9 13 15" xfId="25598"/>
    <cellStyle name="Total 9 13 15 2" xfId="25599"/>
    <cellStyle name="Total 9 13 16" xfId="25600"/>
    <cellStyle name="Total 9 13 2" xfId="25601"/>
    <cellStyle name="Total 9 13 2 2" xfId="25602"/>
    <cellStyle name="Total 9 13 3" xfId="25603"/>
    <cellStyle name="Total 9 13 3 2" xfId="25604"/>
    <cellStyle name="Total 9 13 4" xfId="25605"/>
    <cellStyle name="Total 9 13 4 2" xfId="25606"/>
    <cellStyle name="Total 9 13 5" xfId="25607"/>
    <cellStyle name="Total 9 13 5 2" xfId="25608"/>
    <cellStyle name="Total 9 13 6" xfId="25609"/>
    <cellStyle name="Total 9 13 6 2" xfId="25610"/>
    <cellStyle name="Total 9 13 7" xfId="25611"/>
    <cellStyle name="Total 9 13 7 2" xfId="25612"/>
    <cellStyle name="Total 9 13 8" xfId="25613"/>
    <cellStyle name="Total 9 13 8 2" xfId="25614"/>
    <cellStyle name="Total 9 13 9" xfId="25615"/>
    <cellStyle name="Total 9 13 9 2" xfId="25616"/>
    <cellStyle name="Total 9 14" xfId="25617"/>
    <cellStyle name="Total 9 14 10" xfId="25618"/>
    <cellStyle name="Total 9 14 10 2" xfId="25619"/>
    <cellStyle name="Total 9 14 11" xfId="25620"/>
    <cellStyle name="Total 9 14 11 2" xfId="25621"/>
    <cellStyle name="Total 9 14 12" xfId="25622"/>
    <cellStyle name="Total 9 14 12 2" xfId="25623"/>
    <cellStyle name="Total 9 14 13" xfId="25624"/>
    <cellStyle name="Total 9 14 13 2" xfId="25625"/>
    <cellStyle name="Total 9 14 14" xfId="25626"/>
    <cellStyle name="Total 9 14 14 2" xfId="25627"/>
    <cellStyle name="Total 9 14 15" xfId="25628"/>
    <cellStyle name="Total 9 14 2" xfId="25629"/>
    <cellStyle name="Total 9 14 2 2" xfId="25630"/>
    <cellStyle name="Total 9 14 3" xfId="25631"/>
    <cellStyle name="Total 9 14 3 2" xfId="25632"/>
    <cellStyle name="Total 9 14 4" xfId="25633"/>
    <cellStyle name="Total 9 14 4 2" xfId="25634"/>
    <cellStyle name="Total 9 14 5" xfId="25635"/>
    <cellStyle name="Total 9 14 5 2" xfId="25636"/>
    <cellStyle name="Total 9 14 6" xfId="25637"/>
    <cellStyle name="Total 9 14 6 2" xfId="25638"/>
    <cellStyle name="Total 9 14 7" xfId="25639"/>
    <cellStyle name="Total 9 14 7 2" xfId="25640"/>
    <cellStyle name="Total 9 14 8" xfId="25641"/>
    <cellStyle name="Total 9 14 8 2" xfId="25642"/>
    <cellStyle name="Total 9 14 9" xfId="25643"/>
    <cellStyle name="Total 9 14 9 2" xfId="25644"/>
    <cellStyle name="Total 9 15" xfId="25645"/>
    <cellStyle name="Total 9 15 2" xfId="25646"/>
    <cellStyle name="Total 9 16" xfId="25647"/>
    <cellStyle name="Total 9 16 2" xfId="25648"/>
    <cellStyle name="Total 9 17" xfId="25649"/>
    <cellStyle name="Total 9 17 2" xfId="25650"/>
    <cellStyle name="Total 9 18" xfId="25651"/>
    <cellStyle name="Total 9 18 2" xfId="25652"/>
    <cellStyle name="Total 9 19" xfId="25653"/>
    <cellStyle name="Total 9 19 2" xfId="25654"/>
    <cellStyle name="Total 9 2" xfId="25655"/>
    <cellStyle name="Total 9 2 10" xfId="25656"/>
    <cellStyle name="Total 9 2 10 10" xfId="25657"/>
    <cellStyle name="Total 9 2 10 10 2" xfId="25658"/>
    <cellStyle name="Total 9 2 10 11" xfId="25659"/>
    <cellStyle name="Total 9 2 10 11 2" xfId="25660"/>
    <cellStyle name="Total 9 2 10 12" xfId="25661"/>
    <cellStyle name="Total 9 2 10 12 2" xfId="25662"/>
    <cellStyle name="Total 9 2 10 13" xfId="25663"/>
    <cellStyle name="Total 9 2 10 13 2" xfId="25664"/>
    <cellStyle name="Total 9 2 10 14" xfId="25665"/>
    <cellStyle name="Total 9 2 10 14 2" xfId="25666"/>
    <cellStyle name="Total 9 2 10 15" xfId="25667"/>
    <cellStyle name="Total 9 2 10 15 2" xfId="25668"/>
    <cellStyle name="Total 9 2 10 16" xfId="25669"/>
    <cellStyle name="Total 9 2 10 16 2" xfId="25670"/>
    <cellStyle name="Total 9 2 10 17" xfId="25671"/>
    <cellStyle name="Total 9 2 10 17 2" xfId="25672"/>
    <cellStyle name="Total 9 2 10 18" xfId="25673"/>
    <cellStyle name="Total 9 2 10 2" xfId="25674"/>
    <cellStyle name="Total 9 2 10 2 2" xfId="25675"/>
    <cellStyle name="Total 9 2 10 3" xfId="25676"/>
    <cellStyle name="Total 9 2 10 3 2" xfId="25677"/>
    <cellStyle name="Total 9 2 10 4" xfId="25678"/>
    <cellStyle name="Total 9 2 10 4 2" xfId="25679"/>
    <cellStyle name="Total 9 2 10 5" xfId="25680"/>
    <cellStyle name="Total 9 2 10 5 2" xfId="25681"/>
    <cellStyle name="Total 9 2 10 6" xfId="25682"/>
    <cellStyle name="Total 9 2 10 6 2" xfId="25683"/>
    <cellStyle name="Total 9 2 10 7" xfId="25684"/>
    <cellStyle name="Total 9 2 10 7 2" xfId="25685"/>
    <cellStyle name="Total 9 2 10 8" xfId="25686"/>
    <cellStyle name="Total 9 2 10 8 2" xfId="25687"/>
    <cellStyle name="Total 9 2 10 9" xfId="25688"/>
    <cellStyle name="Total 9 2 10 9 2" xfId="25689"/>
    <cellStyle name="Total 9 2 11" xfId="25690"/>
    <cellStyle name="Total 9 2 11 10" xfId="25691"/>
    <cellStyle name="Total 9 2 11 10 2" xfId="25692"/>
    <cellStyle name="Total 9 2 11 11" xfId="25693"/>
    <cellStyle name="Total 9 2 11 11 2" xfId="25694"/>
    <cellStyle name="Total 9 2 11 12" xfId="25695"/>
    <cellStyle name="Total 9 2 11 12 2" xfId="25696"/>
    <cellStyle name="Total 9 2 11 13" xfId="25697"/>
    <cellStyle name="Total 9 2 11 13 2" xfId="25698"/>
    <cellStyle name="Total 9 2 11 14" xfId="25699"/>
    <cellStyle name="Total 9 2 11 14 2" xfId="25700"/>
    <cellStyle name="Total 9 2 11 15" xfId="25701"/>
    <cellStyle name="Total 9 2 11 15 2" xfId="25702"/>
    <cellStyle name="Total 9 2 11 16" xfId="25703"/>
    <cellStyle name="Total 9 2 11 2" xfId="25704"/>
    <cellStyle name="Total 9 2 11 2 2" xfId="25705"/>
    <cellStyle name="Total 9 2 11 3" xfId="25706"/>
    <cellStyle name="Total 9 2 11 3 2" xfId="25707"/>
    <cellStyle name="Total 9 2 11 4" xfId="25708"/>
    <cellStyle name="Total 9 2 11 4 2" xfId="25709"/>
    <cellStyle name="Total 9 2 11 5" xfId="25710"/>
    <cellStyle name="Total 9 2 11 5 2" xfId="25711"/>
    <cellStyle name="Total 9 2 11 6" xfId="25712"/>
    <cellStyle name="Total 9 2 11 6 2" xfId="25713"/>
    <cellStyle name="Total 9 2 11 7" xfId="25714"/>
    <cellStyle name="Total 9 2 11 7 2" xfId="25715"/>
    <cellStyle name="Total 9 2 11 8" xfId="25716"/>
    <cellStyle name="Total 9 2 11 8 2" xfId="25717"/>
    <cellStyle name="Total 9 2 11 9" xfId="25718"/>
    <cellStyle name="Total 9 2 11 9 2" xfId="25719"/>
    <cellStyle name="Total 9 2 12" xfId="25720"/>
    <cellStyle name="Total 9 2 12 10" xfId="25721"/>
    <cellStyle name="Total 9 2 12 10 2" xfId="25722"/>
    <cellStyle name="Total 9 2 12 11" xfId="25723"/>
    <cellStyle name="Total 9 2 12 11 2" xfId="25724"/>
    <cellStyle name="Total 9 2 12 12" xfId="25725"/>
    <cellStyle name="Total 9 2 12 12 2" xfId="25726"/>
    <cellStyle name="Total 9 2 12 13" xfId="25727"/>
    <cellStyle name="Total 9 2 12 13 2" xfId="25728"/>
    <cellStyle name="Total 9 2 12 14" xfId="25729"/>
    <cellStyle name="Total 9 2 12 14 2" xfId="25730"/>
    <cellStyle name="Total 9 2 12 15" xfId="25731"/>
    <cellStyle name="Total 9 2 12 15 2" xfId="25732"/>
    <cellStyle name="Total 9 2 12 16" xfId="25733"/>
    <cellStyle name="Total 9 2 12 2" xfId="25734"/>
    <cellStyle name="Total 9 2 12 2 2" xfId="25735"/>
    <cellStyle name="Total 9 2 12 3" xfId="25736"/>
    <cellStyle name="Total 9 2 12 3 2" xfId="25737"/>
    <cellStyle name="Total 9 2 12 4" xfId="25738"/>
    <cellStyle name="Total 9 2 12 4 2" xfId="25739"/>
    <cellStyle name="Total 9 2 12 5" xfId="25740"/>
    <cellStyle name="Total 9 2 12 5 2" xfId="25741"/>
    <cellStyle name="Total 9 2 12 6" xfId="25742"/>
    <cellStyle name="Total 9 2 12 6 2" xfId="25743"/>
    <cellStyle name="Total 9 2 12 7" xfId="25744"/>
    <cellStyle name="Total 9 2 12 7 2" xfId="25745"/>
    <cellStyle name="Total 9 2 12 8" xfId="25746"/>
    <cellStyle name="Total 9 2 12 8 2" xfId="25747"/>
    <cellStyle name="Total 9 2 12 9" xfId="25748"/>
    <cellStyle name="Total 9 2 12 9 2" xfId="25749"/>
    <cellStyle name="Total 9 2 13" xfId="25750"/>
    <cellStyle name="Total 9 2 13 10" xfId="25751"/>
    <cellStyle name="Total 9 2 13 10 2" xfId="25752"/>
    <cellStyle name="Total 9 2 13 11" xfId="25753"/>
    <cellStyle name="Total 9 2 13 11 2" xfId="25754"/>
    <cellStyle name="Total 9 2 13 12" xfId="25755"/>
    <cellStyle name="Total 9 2 13 12 2" xfId="25756"/>
    <cellStyle name="Total 9 2 13 13" xfId="25757"/>
    <cellStyle name="Total 9 2 13 13 2" xfId="25758"/>
    <cellStyle name="Total 9 2 13 14" xfId="25759"/>
    <cellStyle name="Total 9 2 13 14 2" xfId="25760"/>
    <cellStyle name="Total 9 2 13 15" xfId="25761"/>
    <cellStyle name="Total 9 2 13 2" xfId="25762"/>
    <cellStyle name="Total 9 2 13 2 2" xfId="25763"/>
    <cellStyle name="Total 9 2 13 3" xfId="25764"/>
    <cellStyle name="Total 9 2 13 3 2" xfId="25765"/>
    <cellStyle name="Total 9 2 13 4" xfId="25766"/>
    <cellStyle name="Total 9 2 13 4 2" xfId="25767"/>
    <cellStyle name="Total 9 2 13 5" xfId="25768"/>
    <cellStyle name="Total 9 2 13 5 2" xfId="25769"/>
    <cellStyle name="Total 9 2 13 6" xfId="25770"/>
    <cellStyle name="Total 9 2 13 6 2" xfId="25771"/>
    <cellStyle name="Total 9 2 13 7" xfId="25772"/>
    <cellStyle name="Total 9 2 13 7 2" xfId="25773"/>
    <cellStyle name="Total 9 2 13 8" xfId="25774"/>
    <cellStyle name="Total 9 2 13 8 2" xfId="25775"/>
    <cellStyle name="Total 9 2 13 9" xfId="25776"/>
    <cellStyle name="Total 9 2 13 9 2" xfId="25777"/>
    <cellStyle name="Total 9 2 14" xfId="25778"/>
    <cellStyle name="Total 9 2 14 2" xfId="25779"/>
    <cellStyle name="Total 9 2 15" xfId="25780"/>
    <cellStyle name="Total 9 2 15 2" xfId="25781"/>
    <cellStyle name="Total 9 2 16" xfId="25782"/>
    <cellStyle name="Total 9 2 16 2" xfId="25783"/>
    <cellStyle name="Total 9 2 17" xfId="25784"/>
    <cellStyle name="Total 9 2 17 2" xfId="25785"/>
    <cellStyle name="Total 9 2 18" xfId="25786"/>
    <cellStyle name="Total 9 2 18 2" xfId="25787"/>
    <cellStyle name="Total 9 2 19" xfId="25788"/>
    <cellStyle name="Total 9 2 19 2" xfId="25789"/>
    <cellStyle name="Total 9 2 2" xfId="25790"/>
    <cellStyle name="Total 9 2 2 10" xfId="25791"/>
    <cellStyle name="Total 9 2 2 10 2" xfId="25792"/>
    <cellStyle name="Total 9 2 2 11" xfId="25793"/>
    <cellStyle name="Total 9 2 2 11 2" xfId="25794"/>
    <cellStyle name="Total 9 2 2 12" xfId="25795"/>
    <cellStyle name="Total 9 2 2 12 2" xfId="25796"/>
    <cellStyle name="Total 9 2 2 13" xfId="25797"/>
    <cellStyle name="Total 9 2 2 13 2" xfId="25798"/>
    <cellStyle name="Total 9 2 2 14" xfId="25799"/>
    <cellStyle name="Total 9 2 2 14 2" xfId="25800"/>
    <cellStyle name="Total 9 2 2 15" xfId="25801"/>
    <cellStyle name="Total 9 2 2 15 2" xfId="25802"/>
    <cellStyle name="Total 9 2 2 16" xfId="25803"/>
    <cellStyle name="Total 9 2 2 16 2" xfId="25804"/>
    <cellStyle name="Total 9 2 2 17" xfId="25805"/>
    <cellStyle name="Total 9 2 2 17 2" xfId="25806"/>
    <cellStyle name="Total 9 2 2 18" xfId="25807"/>
    <cellStyle name="Total 9 2 2 18 2" xfId="25808"/>
    <cellStyle name="Total 9 2 2 19" xfId="25809"/>
    <cellStyle name="Total 9 2 2 19 2" xfId="25810"/>
    <cellStyle name="Total 9 2 2 2" xfId="25811"/>
    <cellStyle name="Total 9 2 2 2 10" xfId="25812"/>
    <cellStyle name="Total 9 2 2 2 10 2" xfId="25813"/>
    <cellStyle name="Total 9 2 2 2 11" xfId="25814"/>
    <cellStyle name="Total 9 2 2 2 11 2" xfId="25815"/>
    <cellStyle name="Total 9 2 2 2 12" xfId="25816"/>
    <cellStyle name="Total 9 2 2 2 12 2" xfId="25817"/>
    <cellStyle name="Total 9 2 2 2 13" xfId="25818"/>
    <cellStyle name="Total 9 2 2 2 13 2" xfId="25819"/>
    <cellStyle name="Total 9 2 2 2 14" xfId="25820"/>
    <cellStyle name="Total 9 2 2 2 14 2" xfId="25821"/>
    <cellStyle name="Total 9 2 2 2 15" xfId="25822"/>
    <cellStyle name="Total 9 2 2 2 15 2" xfId="25823"/>
    <cellStyle name="Total 9 2 2 2 16" xfId="25824"/>
    <cellStyle name="Total 9 2 2 2 16 2" xfId="25825"/>
    <cellStyle name="Total 9 2 2 2 17" xfId="25826"/>
    <cellStyle name="Total 9 2 2 2 17 2" xfId="25827"/>
    <cellStyle name="Total 9 2 2 2 18" xfId="25828"/>
    <cellStyle name="Total 9 2 2 2 18 2" xfId="25829"/>
    <cellStyle name="Total 9 2 2 2 19" xfId="25830"/>
    <cellStyle name="Total 9 2 2 2 2" xfId="25831"/>
    <cellStyle name="Total 9 2 2 2 2 2" xfId="25832"/>
    <cellStyle name="Total 9 2 2 2 3" xfId="25833"/>
    <cellStyle name="Total 9 2 2 2 3 2" xfId="25834"/>
    <cellStyle name="Total 9 2 2 2 4" xfId="25835"/>
    <cellStyle name="Total 9 2 2 2 4 2" xfId="25836"/>
    <cellStyle name="Total 9 2 2 2 5" xfId="25837"/>
    <cellStyle name="Total 9 2 2 2 5 2" xfId="25838"/>
    <cellStyle name="Total 9 2 2 2 6" xfId="25839"/>
    <cellStyle name="Total 9 2 2 2 6 2" xfId="25840"/>
    <cellStyle name="Total 9 2 2 2 7" xfId="25841"/>
    <cellStyle name="Total 9 2 2 2 7 2" xfId="25842"/>
    <cellStyle name="Total 9 2 2 2 8" xfId="25843"/>
    <cellStyle name="Total 9 2 2 2 8 2" xfId="25844"/>
    <cellStyle name="Total 9 2 2 2 9" xfId="25845"/>
    <cellStyle name="Total 9 2 2 2 9 2" xfId="25846"/>
    <cellStyle name="Total 9 2 2 20" xfId="25847"/>
    <cellStyle name="Total 9 2 2 3" xfId="25848"/>
    <cellStyle name="Total 9 2 2 3 10" xfId="25849"/>
    <cellStyle name="Total 9 2 2 3 10 2" xfId="25850"/>
    <cellStyle name="Total 9 2 2 3 11" xfId="25851"/>
    <cellStyle name="Total 9 2 2 3 11 2" xfId="25852"/>
    <cellStyle name="Total 9 2 2 3 12" xfId="25853"/>
    <cellStyle name="Total 9 2 2 3 12 2" xfId="25854"/>
    <cellStyle name="Total 9 2 2 3 13" xfId="25855"/>
    <cellStyle name="Total 9 2 2 3 13 2" xfId="25856"/>
    <cellStyle name="Total 9 2 2 3 14" xfId="25857"/>
    <cellStyle name="Total 9 2 2 3 14 2" xfId="25858"/>
    <cellStyle name="Total 9 2 2 3 15" xfId="25859"/>
    <cellStyle name="Total 9 2 2 3 15 2" xfId="25860"/>
    <cellStyle name="Total 9 2 2 3 16" xfId="25861"/>
    <cellStyle name="Total 9 2 2 3 16 2" xfId="25862"/>
    <cellStyle name="Total 9 2 2 3 17" xfId="25863"/>
    <cellStyle name="Total 9 2 2 3 17 2" xfId="25864"/>
    <cellStyle name="Total 9 2 2 3 18" xfId="25865"/>
    <cellStyle name="Total 9 2 2 3 18 2" xfId="25866"/>
    <cellStyle name="Total 9 2 2 3 19" xfId="25867"/>
    <cellStyle name="Total 9 2 2 3 2" xfId="25868"/>
    <cellStyle name="Total 9 2 2 3 2 2" xfId="25869"/>
    <cellStyle name="Total 9 2 2 3 3" xfId="25870"/>
    <cellStyle name="Total 9 2 2 3 3 2" xfId="25871"/>
    <cellStyle name="Total 9 2 2 3 4" xfId="25872"/>
    <cellStyle name="Total 9 2 2 3 4 2" xfId="25873"/>
    <cellStyle name="Total 9 2 2 3 5" xfId="25874"/>
    <cellStyle name="Total 9 2 2 3 5 2" xfId="25875"/>
    <cellStyle name="Total 9 2 2 3 6" xfId="25876"/>
    <cellStyle name="Total 9 2 2 3 6 2" xfId="25877"/>
    <cellStyle name="Total 9 2 2 3 7" xfId="25878"/>
    <cellStyle name="Total 9 2 2 3 7 2" xfId="25879"/>
    <cellStyle name="Total 9 2 2 3 8" xfId="25880"/>
    <cellStyle name="Total 9 2 2 3 8 2" xfId="25881"/>
    <cellStyle name="Total 9 2 2 3 9" xfId="25882"/>
    <cellStyle name="Total 9 2 2 3 9 2" xfId="25883"/>
    <cellStyle name="Total 9 2 2 4" xfId="25884"/>
    <cellStyle name="Total 9 2 2 4 10" xfId="25885"/>
    <cellStyle name="Total 9 2 2 4 10 2" xfId="25886"/>
    <cellStyle name="Total 9 2 2 4 11" xfId="25887"/>
    <cellStyle name="Total 9 2 2 4 11 2" xfId="25888"/>
    <cellStyle name="Total 9 2 2 4 12" xfId="25889"/>
    <cellStyle name="Total 9 2 2 4 12 2" xfId="25890"/>
    <cellStyle name="Total 9 2 2 4 13" xfId="25891"/>
    <cellStyle name="Total 9 2 2 4 13 2" xfId="25892"/>
    <cellStyle name="Total 9 2 2 4 14" xfId="25893"/>
    <cellStyle name="Total 9 2 2 4 14 2" xfId="25894"/>
    <cellStyle name="Total 9 2 2 4 15" xfId="25895"/>
    <cellStyle name="Total 9 2 2 4 15 2" xfId="25896"/>
    <cellStyle name="Total 9 2 2 4 16" xfId="25897"/>
    <cellStyle name="Total 9 2 2 4 2" xfId="25898"/>
    <cellStyle name="Total 9 2 2 4 2 2" xfId="25899"/>
    <cellStyle name="Total 9 2 2 4 3" xfId="25900"/>
    <cellStyle name="Total 9 2 2 4 3 2" xfId="25901"/>
    <cellStyle name="Total 9 2 2 4 4" xfId="25902"/>
    <cellStyle name="Total 9 2 2 4 4 2" xfId="25903"/>
    <cellStyle name="Total 9 2 2 4 5" xfId="25904"/>
    <cellStyle name="Total 9 2 2 4 5 2" xfId="25905"/>
    <cellStyle name="Total 9 2 2 4 6" xfId="25906"/>
    <cellStyle name="Total 9 2 2 4 6 2" xfId="25907"/>
    <cellStyle name="Total 9 2 2 4 7" xfId="25908"/>
    <cellStyle name="Total 9 2 2 4 7 2" xfId="25909"/>
    <cellStyle name="Total 9 2 2 4 8" xfId="25910"/>
    <cellStyle name="Total 9 2 2 4 8 2" xfId="25911"/>
    <cellStyle name="Total 9 2 2 4 9" xfId="25912"/>
    <cellStyle name="Total 9 2 2 4 9 2" xfId="25913"/>
    <cellStyle name="Total 9 2 2 5" xfId="25914"/>
    <cellStyle name="Total 9 2 2 5 10" xfId="25915"/>
    <cellStyle name="Total 9 2 2 5 10 2" xfId="25916"/>
    <cellStyle name="Total 9 2 2 5 11" xfId="25917"/>
    <cellStyle name="Total 9 2 2 5 11 2" xfId="25918"/>
    <cellStyle name="Total 9 2 2 5 12" xfId="25919"/>
    <cellStyle name="Total 9 2 2 5 12 2" xfId="25920"/>
    <cellStyle name="Total 9 2 2 5 13" xfId="25921"/>
    <cellStyle name="Total 9 2 2 5 13 2" xfId="25922"/>
    <cellStyle name="Total 9 2 2 5 14" xfId="25923"/>
    <cellStyle name="Total 9 2 2 5 14 2" xfId="25924"/>
    <cellStyle name="Total 9 2 2 5 15" xfId="25925"/>
    <cellStyle name="Total 9 2 2 5 15 2" xfId="25926"/>
    <cellStyle name="Total 9 2 2 5 16" xfId="25927"/>
    <cellStyle name="Total 9 2 2 5 2" xfId="25928"/>
    <cellStyle name="Total 9 2 2 5 2 2" xfId="25929"/>
    <cellStyle name="Total 9 2 2 5 3" xfId="25930"/>
    <cellStyle name="Total 9 2 2 5 3 2" xfId="25931"/>
    <cellStyle name="Total 9 2 2 5 4" xfId="25932"/>
    <cellStyle name="Total 9 2 2 5 4 2" xfId="25933"/>
    <cellStyle name="Total 9 2 2 5 5" xfId="25934"/>
    <cellStyle name="Total 9 2 2 5 5 2" xfId="25935"/>
    <cellStyle name="Total 9 2 2 5 6" xfId="25936"/>
    <cellStyle name="Total 9 2 2 5 6 2" xfId="25937"/>
    <cellStyle name="Total 9 2 2 5 7" xfId="25938"/>
    <cellStyle name="Total 9 2 2 5 7 2" xfId="25939"/>
    <cellStyle name="Total 9 2 2 5 8" xfId="25940"/>
    <cellStyle name="Total 9 2 2 5 8 2" xfId="25941"/>
    <cellStyle name="Total 9 2 2 5 9" xfId="25942"/>
    <cellStyle name="Total 9 2 2 5 9 2" xfId="25943"/>
    <cellStyle name="Total 9 2 2 6" xfId="25944"/>
    <cellStyle name="Total 9 2 2 6 10" xfId="25945"/>
    <cellStyle name="Total 9 2 2 6 10 2" xfId="25946"/>
    <cellStyle name="Total 9 2 2 6 11" xfId="25947"/>
    <cellStyle name="Total 9 2 2 6 11 2" xfId="25948"/>
    <cellStyle name="Total 9 2 2 6 12" xfId="25949"/>
    <cellStyle name="Total 9 2 2 6 12 2" xfId="25950"/>
    <cellStyle name="Total 9 2 2 6 13" xfId="25951"/>
    <cellStyle name="Total 9 2 2 6 13 2" xfId="25952"/>
    <cellStyle name="Total 9 2 2 6 14" xfId="25953"/>
    <cellStyle name="Total 9 2 2 6 14 2" xfId="25954"/>
    <cellStyle name="Total 9 2 2 6 15" xfId="25955"/>
    <cellStyle name="Total 9 2 2 6 2" xfId="25956"/>
    <cellStyle name="Total 9 2 2 6 2 2" xfId="25957"/>
    <cellStyle name="Total 9 2 2 6 3" xfId="25958"/>
    <cellStyle name="Total 9 2 2 6 3 2" xfId="25959"/>
    <cellStyle name="Total 9 2 2 6 4" xfId="25960"/>
    <cellStyle name="Total 9 2 2 6 4 2" xfId="25961"/>
    <cellStyle name="Total 9 2 2 6 5" xfId="25962"/>
    <cellStyle name="Total 9 2 2 6 5 2" xfId="25963"/>
    <cellStyle name="Total 9 2 2 6 6" xfId="25964"/>
    <cellStyle name="Total 9 2 2 6 6 2" xfId="25965"/>
    <cellStyle name="Total 9 2 2 6 7" xfId="25966"/>
    <cellStyle name="Total 9 2 2 6 7 2" xfId="25967"/>
    <cellStyle name="Total 9 2 2 6 8" xfId="25968"/>
    <cellStyle name="Total 9 2 2 6 8 2" xfId="25969"/>
    <cellStyle name="Total 9 2 2 6 9" xfId="25970"/>
    <cellStyle name="Total 9 2 2 6 9 2" xfId="25971"/>
    <cellStyle name="Total 9 2 2 7" xfId="25972"/>
    <cellStyle name="Total 9 2 2 7 2" xfId="25973"/>
    <cellStyle name="Total 9 2 2 8" xfId="25974"/>
    <cellStyle name="Total 9 2 2 8 2" xfId="25975"/>
    <cellStyle name="Total 9 2 2 9" xfId="25976"/>
    <cellStyle name="Total 9 2 2 9 2" xfId="25977"/>
    <cellStyle name="Total 9 2 20" xfId="25978"/>
    <cellStyle name="Total 9 2 20 2" xfId="25979"/>
    <cellStyle name="Total 9 2 21" xfId="25980"/>
    <cellStyle name="Total 9 2 21 2" xfId="25981"/>
    <cellStyle name="Total 9 2 22" xfId="25982"/>
    <cellStyle name="Total 9 2 22 2" xfId="25983"/>
    <cellStyle name="Total 9 2 23" xfId="25984"/>
    <cellStyle name="Total 9 2 23 2" xfId="25985"/>
    <cellStyle name="Total 9 2 24" xfId="25986"/>
    <cellStyle name="Total 9 2 24 2" xfId="25987"/>
    <cellStyle name="Total 9 2 25" xfId="25988"/>
    <cellStyle name="Total 9 2 25 2" xfId="25989"/>
    <cellStyle name="Total 9 2 26" xfId="25990"/>
    <cellStyle name="Total 9 2 26 2" xfId="25991"/>
    <cellStyle name="Total 9 2 27" xfId="25992"/>
    <cellStyle name="Total 9 2 3" xfId="25993"/>
    <cellStyle name="Total 9 2 3 10" xfId="25994"/>
    <cellStyle name="Total 9 2 3 10 2" xfId="25995"/>
    <cellStyle name="Total 9 2 3 11" xfId="25996"/>
    <cellStyle name="Total 9 2 3 11 2" xfId="25997"/>
    <cellStyle name="Total 9 2 3 12" xfId="25998"/>
    <cellStyle name="Total 9 2 3 12 2" xfId="25999"/>
    <cellStyle name="Total 9 2 3 13" xfId="26000"/>
    <cellStyle name="Total 9 2 3 13 2" xfId="26001"/>
    <cellStyle name="Total 9 2 3 14" xfId="26002"/>
    <cellStyle name="Total 9 2 3 14 2" xfId="26003"/>
    <cellStyle name="Total 9 2 3 15" xfId="26004"/>
    <cellStyle name="Total 9 2 3 15 2" xfId="26005"/>
    <cellStyle name="Total 9 2 3 16" xfId="26006"/>
    <cellStyle name="Total 9 2 3 16 2" xfId="26007"/>
    <cellStyle name="Total 9 2 3 17" xfId="26008"/>
    <cellStyle name="Total 9 2 3 17 2" xfId="26009"/>
    <cellStyle name="Total 9 2 3 18" xfId="26010"/>
    <cellStyle name="Total 9 2 3 18 2" xfId="26011"/>
    <cellStyle name="Total 9 2 3 19" xfId="26012"/>
    <cellStyle name="Total 9 2 3 19 2" xfId="26013"/>
    <cellStyle name="Total 9 2 3 2" xfId="26014"/>
    <cellStyle name="Total 9 2 3 2 10" xfId="26015"/>
    <cellStyle name="Total 9 2 3 2 10 2" xfId="26016"/>
    <cellStyle name="Total 9 2 3 2 11" xfId="26017"/>
    <cellStyle name="Total 9 2 3 2 11 2" xfId="26018"/>
    <cellStyle name="Total 9 2 3 2 12" xfId="26019"/>
    <cellStyle name="Total 9 2 3 2 12 2" xfId="26020"/>
    <cellStyle name="Total 9 2 3 2 13" xfId="26021"/>
    <cellStyle name="Total 9 2 3 2 13 2" xfId="26022"/>
    <cellStyle name="Total 9 2 3 2 14" xfId="26023"/>
    <cellStyle name="Total 9 2 3 2 14 2" xfId="26024"/>
    <cellStyle name="Total 9 2 3 2 15" xfId="26025"/>
    <cellStyle name="Total 9 2 3 2 15 2" xfId="26026"/>
    <cellStyle name="Total 9 2 3 2 16" xfId="26027"/>
    <cellStyle name="Total 9 2 3 2 16 2" xfId="26028"/>
    <cellStyle name="Total 9 2 3 2 17" xfId="26029"/>
    <cellStyle name="Total 9 2 3 2 17 2" xfId="26030"/>
    <cellStyle name="Total 9 2 3 2 18" xfId="26031"/>
    <cellStyle name="Total 9 2 3 2 18 2" xfId="26032"/>
    <cellStyle name="Total 9 2 3 2 19" xfId="26033"/>
    <cellStyle name="Total 9 2 3 2 2" xfId="26034"/>
    <cellStyle name="Total 9 2 3 2 2 2" xfId="26035"/>
    <cellStyle name="Total 9 2 3 2 3" xfId="26036"/>
    <cellStyle name="Total 9 2 3 2 3 2" xfId="26037"/>
    <cellStyle name="Total 9 2 3 2 4" xfId="26038"/>
    <cellStyle name="Total 9 2 3 2 4 2" xfId="26039"/>
    <cellStyle name="Total 9 2 3 2 5" xfId="26040"/>
    <cellStyle name="Total 9 2 3 2 5 2" xfId="26041"/>
    <cellStyle name="Total 9 2 3 2 6" xfId="26042"/>
    <cellStyle name="Total 9 2 3 2 6 2" xfId="26043"/>
    <cellStyle name="Total 9 2 3 2 7" xfId="26044"/>
    <cellStyle name="Total 9 2 3 2 7 2" xfId="26045"/>
    <cellStyle name="Total 9 2 3 2 8" xfId="26046"/>
    <cellStyle name="Total 9 2 3 2 8 2" xfId="26047"/>
    <cellStyle name="Total 9 2 3 2 9" xfId="26048"/>
    <cellStyle name="Total 9 2 3 2 9 2" xfId="26049"/>
    <cellStyle name="Total 9 2 3 20" xfId="26050"/>
    <cellStyle name="Total 9 2 3 3" xfId="26051"/>
    <cellStyle name="Total 9 2 3 3 10" xfId="26052"/>
    <cellStyle name="Total 9 2 3 3 10 2" xfId="26053"/>
    <cellStyle name="Total 9 2 3 3 11" xfId="26054"/>
    <cellStyle name="Total 9 2 3 3 11 2" xfId="26055"/>
    <cellStyle name="Total 9 2 3 3 12" xfId="26056"/>
    <cellStyle name="Total 9 2 3 3 12 2" xfId="26057"/>
    <cellStyle name="Total 9 2 3 3 13" xfId="26058"/>
    <cellStyle name="Total 9 2 3 3 13 2" xfId="26059"/>
    <cellStyle name="Total 9 2 3 3 14" xfId="26060"/>
    <cellStyle name="Total 9 2 3 3 14 2" xfId="26061"/>
    <cellStyle name="Total 9 2 3 3 15" xfId="26062"/>
    <cellStyle name="Total 9 2 3 3 15 2" xfId="26063"/>
    <cellStyle name="Total 9 2 3 3 16" xfId="26064"/>
    <cellStyle name="Total 9 2 3 3 16 2" xfId="26065"/>
    <cellStyle name="Total 9 2 3 3 17" xfId="26066"/>
    <cellStyle name="Total 9 2 3 3 17 2" xfId="26067"/>
    <cellStyle name="Total 9 2 3 3 18" xfId="26068"/>
    <cellStyle name="Total 9 2 3 3 18 2" xfId="26069"/>
    <cellStyle name="Total 9 2 3 3 19" xfId="26070"/>
    <cellStyle name="Total 9 2 3 3 2" xfId="26071"/>
    <cellStyle name="Total 9 2 3 3 2 2" xfId="26072"/>
    <cellStyle name="Total 9 2 3 3 3" xfId="26073"/>
    <cellStyle name="Total 9 2 3 3 3 2" xfId="26074"/>
    <cellStyle name="Total 9 2 3 3 4" xfId="26075"/>
    <cellStyle name="Total 9 2 3 3 4 2" xfId="26076"/>
    <cellStyle name="Total 9 2 3 3 5" xfId="26077"/>
    <cellStyle name="Total 9 2 3 3 5 2" xfId="26078"/>
    <cellStyle name="Total 9 2 3 3 6" xfId="26079"/>
    <cellStyle name="Total 9 2 3 3 6 2" xfId="26080"/>
    <cellStyle name="Total 9 2 3 3 7" xfId="26081"/>
    <cellStyle name="Total 9 2 3 3 7 2" xfId="26082"/>
    <cellStyle name="Total 9 2 3 3 8" xfId="26083"/>
    <cellStyle name="Total 9 2 3 3 8 2" xfId="26084"/>
    <cellStyle name="Total 9 2 3 3 9" xfId="26085"/>
    <cellStyle name="Total 9 2 3 3 9 2" xfId="26086"/>
    <cellStyle name="Total 9 2 3 4" xfId="26087"/>
    <cellStyle name="Total 9 2 3 4 10" xfId="26088"/>
    <cellStyle name="Total 9 2 3 4 10 2" xfId="26089"/>
    <cellStyle name="Total 9 2 3 4 11" xfId="26090"/>
    <cellStyle name="Total 9 2 3 4 11 2" xfId="26091"/>
    <cellStyle name="Total 9 2 3 4 12" xfId="26092"/>
    <cellStyle name="Total 9 2 3 4 12 2" xfId="26093"/>
    <cellStyle name="Total 9 2 3 4 13" xfId="26094"/>
    <cellStyle name="Total 9 2 3 4 13 2" xfId="26095"/>
    <cellStyle name="Total 9 2 3 4 14" xfId="26096"/>
    <cellStyle name="Total 9 2 3 4 14 2" xfId="26097"/>
    <cellStyle name="Total 9 2 3 4 15" xfId="26098"/>
    <cellStyle name="Total 9 2 3 4 15 2" xfId="26099"/>
    <cellStyle name="Total 9 2 3 4 16" xfId="26100"/>
    <cellStyle name="Total 9 2 3 4 2" xfId="26101"/>
    <cellStyle name="Total 9 2 3 4 2 2" xfId="26102"/>
    <cellStyle name="Total 9 2 3 4 3" xfId="26103"/>
    <cellStyle name="Total 9 2 3 4 3 2" xfId="26104"/>
    <cellStyle name="Total 9 2 3 4 4" xfId="26105"/>
    <cellStyle name="Total 9 2 3 4 4 2" xfId="26106"/>
    <cellStyle name="Total 9 2 3 4 5" xfId="26107"/>
    <cellStyle name="Total 9 2 3 4 5 2" xfId="26108"/>
    <cellStyle name="Total 9 2 3 4 6" xfId="26109"/>
    <cellStyle name="Total 9 2 3 4 6 2" xfId="26110"/>
    <cellStyle name="Total 9 2 3 4 7" xfId="26111"/>
    <cellStyle name="Total 9 2 3 4 7 2" xfId="26112"/>
    <cellStyle name="Total 9 2 3 4 8" xfId="26113"/>
    <cellStyle name="Total 9 2 3 4 8 2" xfId="26114"/>
    <cellStyle name="Total 9 2 3 4 9" xfId="26115"/>
    <cellStyle name="Total 9 2 3 4 9 2" xfId="26116"/>
    <cellStyle name="Total 9 2 3 5" xfId="26117"/>
    <cellStyle name="Total 9 2 3 5 10" xfId="26118"/>
    <cellStyle name="Total 9 2 3 5 10 2" xfId="26119"/>
    <cellStyle name="Total 9 2 3 5 11" xfId="26120"/>
    <cellStyle name="Total 9 2 3 5 11 2" xfId="26121"/>
    <cellStyle name="Total 9 2 3 5 12" xfId="26122"/>
    <cellStyle name="Total 9 2 3 5 12 2" xfId="26123"/>
    <cellStyle name="Total 9 2 3 5 13" xfId="26124"/>
    <cellStyle name="Total 9 2 3 5 13 2" xfId="26125"/>
    <cellStyle name="Total 9 2 3 5 14" xfId="26126"/>
    <cellStyle name="Total 9 2 3 5 14 2" xfId="26127"/>
    <cellStyle name="Total 9 2 3 5 15" xfId="26128"/>
    <cellStyle name="Total 9 2 3 5 15 2" xfId="26129"/>
    <cellStyle name="Total 9 2 3 5 16" xfId="26130"/>
    <cellStyle name="Total 9 2 3 5 2" xfId="26131"/>
    <cellStyle name="Total 9 2 3 5 2 2" xfId="26132"/>
    <cellStyle name="Total 9 2 3 5 3" xfId="26133"/>
    <cellStyle name="Total 9 2 3 5 3 2" xfId="26134"/>
    <cellStyle name="Total 9 2 3 5 4" xfId="26135"/>
    <cellStyle name="Total 9 2 3 5 4 2" xfId="26136"/>
    <cellStyle name="Total 9 2 3 5 5" xfId="26137"/>
    <cellStyle name="Total 9 2 3 5 5 2" xfId="26138"/>
    <cellStyle name="Total 9 2 3 5 6" xfId="26139"/>
    <cellStyle name="Total 9 2 3 5 6 2" xfId="26140"/>
    <cellStyle name="Total 9 2 3 5 7" xfId="26141"/>
    <cellStyle name="Total 9 2 3 5 7 2" xfId="26142"/>
    <cellStyle name="Total 9 2 3 5 8" xfId="26143"/>
    <cellStyle name="Total 9 2 3 5 8 2" xfId="26144"/>
    <cellStyle name="Total 9 2 3 5 9" xfId="26145"/>
    <cellStyle name="Total 9 2 3 5 9 2" xfId="26146"/>
    <cellStyle name="Total 9 2 3 6" xfId="26147"/>
    <cellStyle name="Total 9 2 3 6 10" xfId="26148"/>
    <cellStyle name="Total 9 2 3 6 10 2" xfId="26149"/>
    <cellStyle name="Total 9 2 3 6 11" xfId="26150"/>
    <cellStyle name="Total 9 2 3 6 11 2" xfId="26151"/>
    <cellStyle name="Total 9 2 3 6 12" xfId="26152"/>
    <cellStyle name="Total 9 2 3 6 12 2" xfId="26153"/>
    <cellStyle name="Total 9 2 3 6 13" xfId="26154"/>
    <cellStyle name="Total 9 2 3 6 13 2" xfId="26155"/>
    <cellStyle name="Total 9 2 3 6 14" xfId="26156"/>
    <cellStyle name="Total 9 2 3 6 14 2" xfId="26157"/>
    <cellStyle name="Total 9 2 3 6 15" xfId="26158"/>
    <cellStyle name="Total 9 2 3 6 2" xfId="26159"/>
    <cellStyle name="Total 9 2 3 6 2 2" xfId="26160"/>
    <cellStyle name="Total 9 2 3 6 3" xfId="26161"/>
    <cellStyle name="Total 9 2 3 6 3 2" xfId="26162"/>
    <cellStyle name="Total 9 2 3 6 4" xfId="26163"/>
    <cellStyle name="Total 9 2 3 6 4 2" xfId="26164"/>
    <cellStyle name="Total 9 2 3 6 5" xfId="26165"/>
    <cellStyle name="Total 9 2 3 6 5 2" xfId="26166"/>
    <cellStyle name="Total 9 2 3 6 6" xfId="26167"/>
    <cellStyle name="Total 9 2 3 6 6 2" xfId="26168"/>
    <cellStyle name="Total 9 2 3 6 7" xfId="26169"/>
    <cellStyle name="Total 9 2 3 6 7 2" xfId="26170"/>
    <cellStyle name="Total 9 2 3 6 8" xfId="26171"/>
    <cellStyle name="Total 9 2 3 6 8 2" xfId="26172"/>
    <cellStyle name="Total 9 2 3 6 9" xfId="26173"/>
    <cellStyle name="Total 9 2 3 6 9 2" xfId="26174"/>
    <cellStyle name="Total 9 2 3 7" xfId="26175"/>
    <cellStyle name="Total 9 2 3 7 2" xfId="26176"/>
    <cellStyle name="Total 9 2 3 8" xfId="26177"/>
    <cellStyle name="Total 9 2 3 8 2" xfId="26178"/>
    <cellStyle name="Total 9 2 3 9" xfId="26179"/>
    <cellStyle name="Total 9 2 3 9 2" xfId="26180"/>
    <cellStyle name="Total 9 2 4" xfId="26181"/>
    <cellStyle name="Total 9 2 4 10" xfId="26182"/>
    <cellStyle name="Total 9 2 4 10 2" xfId="26183"/>
    <cellStyle name="Total 9 2 4 11" xfId="26184"/>
    <cellStyle name="Total 9 2 4 11 2" xfId="26185"/>
    <cellStyle name="Total 9 2 4 12" xfId="26186"/>
    <cellStyle name="Total 9 2 4 12 2" xfId="26187"/>
    <cellStyle name="Total 9 2 4 13" xfId="26188"/>
    <cellStyle name="Total 9 2 4 13 2" xfId="26189"/>
    <cellStyle name="Total 9 2 4 14" xfId="26190"/>
    <cellStyle name="Total 9 2 4 14 2" xfId="26191"/>
    <cellStyle name="Total 9 2 4 15" xfId="26192"/>
    <cellStyle name="Total 9 2 4 15 2" xfId="26193"/>
    <cellStyle name="Total 9 2 4 16" xfId="26194"/>
    <cellStyle name="Total 9 2 4 16 2" xfId="26195"/>
    <cellStyle name="Total 9 2 4 17" xfId="26196"/>
    <cellStyle name="Total 9 2 4 17 2" xfId="26197"/>
    <cellStyle name="Total 9 2 4 18" xfId="26198"/>
    <cellStyle name="Total 9 2 4 18 2" xfId="26199"/>
    <cellStyle name="Total 9 2 4 19" xfId="26200"/>
    <cellStyle name="Total 9 2 4 19 2" xfId="26201"/>
    <cellStyle name="Total 9 2 4 2" xfId="26202"/>
    <cellStyle name="Total 9 2 4 2 10" xfId="26203"/>
    <cellStyle name="Total 9 2 4 2 10 2" xfId="26204"/>
    <cellStyle name="Total 9 2 4 2 11" xfId="26205"/>
    <cellStyle name="Total 9 2 4 2 11 2" xfId="26206"/>
    <cellStyle name="Total 9 2 4 2 12" xfId="26207"/>
    <cellStyle name="Total 9 2 4 2 12 2" xfId="26208"/>
    <cellStyle name="Total 9 2 4 2 13" xfId="26209"/>
    <cellStyle name="Total 9 2 4 2 13 2" xfId="26210"/>
    <cellStyle name="Total 9 2 4 2 14" xfId="26211"/>
    <cellStyle name="Total 9 2 4 2 14 2" xfId="26212"/>
    <cellStyle name="Total 9 2 4 2 15" xfId="26213"/>
    <cellStyle name="Total 9 2 4 2 15 2" xfId="26214"/>
    <cellStyle name="Total 9 2 4 2 16" xfId="26215"/>
    <cellStyle name="Total 9 2 4 2 16 2" xfId="26216"/>
    <cellStyle name="Total 9 2 4 2 17" xfId="26217"/>
    <cellStyle name="Total 9 2 4 2 17 2" xfId="26218"/>
    <cellStyle name="Total 9 2 4 2 18" xfId="26219"/>
    <cellStyle name="Total 9 2 4 2 18 2" xfId="26220"/>
    <cellStyle name="Total 9 2 4 2 19" xfId="26221"/>
    <cellStyle name="Total 9 2 4 2 2" xfId="26222"/>
    <cellStyle name="Total 9 2 4 2 2 2" xfId="26223"/>
    <cellStyle name="Total 9 2 4 2 3" xfId="26224"/>
    <cellStyle name="Total 9 2 4 2 3 2" xfId="26225"/>
    <cellStyle name="Total 9 2 4 2 4" xfId="26226"/>
    <cellStyle name="Total 9 2 4 2 4 2" xfId="26227"/>
    <cellStyle name="Total 9 2 4 2 5" xfId="26228"/>
    <cellStyle name="Total 9 2 4 2 5 2" xfId="26229"/>
    <cellStyle name="Total 9 2 4 2 6" xfId="26230"/>
    <cellStyle name="Total 9 2 4 2 6 2" xfId="26231"/>
    <cellStyle name="Total 9 2 4 2 7" xfId="26232"/>
    <cellStyle name="Total 9 2 4 2 7 2" xfId="26233"/>
    <cellStyle name="Total 9 2 4 2 8" xfId="26234"/>
    <cellStyle name="Total 9 2 4 2 8 2" xfId="26235"/>
    <cellStyle name="Total 9 2 4 2 9" xfId="26236"/>
    <cellStyle name="Total 9 2 4 2 9 2" xfId="26237"/>
    <cellStyle name="Total 9 2 4 20" xfId="26238"/>
    <cellStyle name="Total 9 2 4 3" xfId="26239"/>
    <cellStyle name="Total 9 2 4 3 10" xfId="26240"/>
    <cellStyle name="Total 9 2 4 3 10 2" xfId="26241"/>
    <cellStyle name="Total 9 2 4 3 11" xfId="26242"/>
    <cellStyle name="Total 9 2 4 3 11 2" xfId="26243"/>
    <cellStyle name="Total 9 2 4 3 12" xfId="26244"/>
    <cellStyle name="Total 9 2 4 3 12 2" xfId="26245"/>
    <cellStyle name="Total 9 2 4 3 13" xfId="26246"/>
    <cellStyle name="Total 9 2 4 3 13 2" xfId="26247"/>
    <cellStyle name="Total 9 2 4 3 14" xfId="26248"/>
    <cellStyle name="Total 9 2 4 3 14 2" xfId="26249"/>
    <cellStyle name="Total 9 2 4 3 15" xfId="26250"/>
    <cellStyle name="Total 9 2 4 3 15 2" xfId="26251"/>
    <cellStyle name="Total 9 2 4 3 16" xfId="26252"/>
    <cellStyle name="Total 9 2 4 3 16 2" xfId="26253"/>
    <cellStyle name="Total 9 2 4 3 17" xfId="26254"/>
    <cellStyle name="Total 9 2 4 3 17 2" xfId="26255"/>
    <cellStyle name="Total 9 2 4 3 18" xfId="26256"/>
    <cellStyle name="Total 9 2 4 3 2" xfId="26257"/>
    <cellStyle name="Total 9 2 4 3 2 2" xfId="26258"/>
    <cellStyle name="Total 9 2 4 3 3" xfId="26259"/>
    <cellStyle name="Total 9 2 4 3 3 2" xfId="26260"/>
    <cellStyle name="Total 9 2 4 3 4" xfId="26261"/>
    <cellStyle name="Total 9 2 4 3 4 2" xfId="26262"/>
    <cellStyle name="Total 9 2 4 3 5" xfId="26263"/>
    <cellStyle name="Total 9 2 4 3 5 2" xfId="26264"/>
    <cellStyle name="Total 9 2 4 3 6" xfId="26265"/>
    <cellStyle name="Total 9 2 4 3 6 2" xfId="26266"/>
    <cellStyle name="Total 9 2 4 3 7" xfId="26267"/>
    <cellStyle name="Total 9 2 4 3 7 2" xfId="26268"/>
    <cellStyle name="Total 9 2 4 3 8" xfId="26269"/>
    <cellStyle name="Total 9 2 4 3 8 2" xfId="26270"/>
    <cellStyle name="Total 9 2 4 3 9" xfId="26271"/>
    <cellStyle name="Total 9 2 4 3 9 2" xfId="26272"/>
    <cellStyle name="Total 9 2 4 4" xfId="26273"/>
    <cellStyle name="Total 9 2 4 4 10" xfId="26274"/>
    <cellStyle name="Total 9 2 4 4 10 2" xfId="26275"/>
    <cellStyle name="Total 9 2 4 4 11" xfId="26276"/>
    <cellStyle name="Total 9 2 4 4 11 2" xfId="26277"/>
    <cellStyle name="Total 9 2 4 4 12" xfId="26278"/>
    <cellStyle name="Total 9 2 4 4 12 2" xfId="26279"/>
    <cellStyle name="Total 9 2 4 4 13" xfId="26280"/>
    <cellStyle name="Total 9 2 4 4 13 2" xfId="26281"/>
    <cellStyle name="Total 9 2 4 4 14" xfId="26282"/>
    <cellStyle name="Total 9 2 4 4 14 2" xfId="26283"/>
    <cellStyle name="Total 9 2 4 4 15" xfId="26284"/>
    <cellStyle name="Total 9 2 4 4 15 2" xfId="26285"/>
    <cellStyle name="Total 9 2 4 4 16" xfId="26286"/>
    <cellStyle name="Total 9 2 4 4 2" xfId="26287"/>
    <cellStyle name="Total 9 2 4 4 2 2" xfId="26288"/>
    <cellStyle name="Total 9 2 4 4 3" xfId="26289"/>
    <cellStyle name="Total 9 2 4 4 3 2" xfId="26290"/>
    <cellStyle name="Total 9 2 4 4 4" xfId="26291"/>
    <cellStyle name="Total 9 2 4 4 4 2" xfId="26292"/>
    <cellStyle name="Total 9 2 4 4 5" xfId="26293"/>
    <cellStyle name="Total 9 2 4 4 5 2" xfId="26294"/>
    <cellStyle name="Total 9 2 4 4 6" xfId="26295"/>
    <cellStyle name="Total 9 2 4 4 6 2" xfId="26296"/>
    <cellStyle name="Total 9 2 4 4 7" xfId="26297"/>
    <cellStyle name="Total 9 2 4 4 7 2" xfId="26298"/>
    <cellStyle name="Total 9 2 4 4 8" xfId="26299"/>
    <cellStyle name="Total 9 2 4 4 8 2" xfId="26300"/>
    <cellStyle name="Total 9 2 4 4 9" xfId="26301"/>
    <cellStyle name="Total 9 2 4 4 9 2" xfId="26302"/>
    <cellStyle name="Total 9 2 4 5" xfId="26303"/>
    <cellStyle name="Total 9 2 4 5 10" xfId="26304"/>
    <cellStyle name="Total 9 2 4 5 10 2" xfId="26305"/>
    <cellStyle name="Total 9 2 4 5 11" xfId="26306"/>
    <cellStyle name="Total 9 2 4 5 11 2" xfId="26307"/>
    <cellStyle name="Total 9 2 4 5 12" xfId="26308"/>
    <cellStyle name="Total 9 2 4 5 12 2" xfId="26309"/>
    <cellStyle name="Total 9 2 4 5 13" xfId="26310"/>
    <cellStyle name="Total 9 2 4 5 13 2" xfId="26311"/>
    <cellStyle name="Total 9 2 4 5 14" xfId="26312"/>
    <cellStyle name="Total 9 2 4 5 14 2" xfId="26313"/>
    <cellStyle name="Total 9 2 4 5 15" xfId="26314"/>
    <cellStyle name="Total 9 2 4 5 15 2" xfId="26315"/>
    <cellStyle name="Total 9 2 4 5 16" xfId="26316"/>
    <cellStyle name="Total 9 2 4 5 2" xfId="26317"/>
    <cellStyle name="Total 9 2 4 5 2 2" xfId="26318"/>
    <cellStyle name="Total 9 2 4 5 3" xfId="26319"/>
    <cellStyle name="Total 9 2 4 5 3 2" xfId="26320"/>
    <cellStyle name="Total 9 2 4 5 4" xfId="26321"/>
    <cellStyle name="Total 9 2 4 5 4 2" xfId="26322"/>
    <cellStyle name="Total 9 2 4 5 5" xfId="26323"/>
    <cellStyle name="Total 9 2 4 5 5 2" xfId="26324"/>
    <cellStyle name="Total 9 2 4 5 6" xfId="26325"/>
    <cellStyle name="Total 9 2 4 5 6 2" xfId="26326"/>
    <cellStyle name="Total 9 2 4 5 7" xfId="26327"/>
    <cellStyle name="Total 9 2 4 5 7 2" xfId="26328"/>
    <cellStyle name="Total 9 2 4 5 8" xfId="26329"/>
    <cellStyle name="Total 9 2 4 5 8 2" xfId="26330"/>
    <cellStyle name="Total 9 2 4 5 9" xfId="26331"/>
    <cellStyle name="Total 9 2 4 5 9 2" xfId="26332"/>
    <cellStyle name="Total 9 2 4 6" xfId="26333"/>
    <cellStyle name="Total 9 2 4 6 10" xfId="26334"/>
    <cellStyle name="Total 9 2 4 6 10 2" xfId="26335"/>
    <cellStyle name="Total 9 2 4 6 11" xfId="26336"/>
    <cellStyle name="Total 9 2 4 6 11 2" xfId="26337"/>
    <cellStyle name="Total 9 2 4 6 12" xfId="26338"/>
    <cellStyle name="Total 9 2 4 6 12 2" xfId="26339"/>
    <cellStyle name="Total 9 2 4 6 13" xfId="26340"/>
    <cellStyle name="Total 9 2 4 6 13 2" xfId="26341"/>
    <cellStyle name="Total 9 2 4 6 14" xfId="26342"/>
    <cellStyle name="Total 9 2 4 6 14 2" xfId="26343"/>
    <cellStyle name="Total 9 2 4 6 15" xfId="26344"/>
    <cellStyle name="Total 9 2 4 6 2" xfId="26345"/>
    <cellStyle name="Total 9 2 4 6 2 2" xfId="26346"/>
    <cellStyle name="Total 9 2 4 6 3" xfId="26347"/>
    <cellStyle name="Total 9 2 4 6 3 2" xfId="26348"/>
    <cellStyle name="Total 9 2 4 6 4" xfId="26349"/>
    <cellStyle name="Total 9 2 4 6 4 2" xfId="26350"/>
    <cellStyle name="Total 9 2 4 6 5" xfId="26351"/>
    <cellStyle name="Total 9 2 4 6 5 2" xfId="26352"/>
    <cellStyle name="Total 9 2 4 6 6" xfId="26353"/>
    <cellStyle name="Total 9 2 4 6 6 2" xfId="26354"/>
    <cellStyle name="Total 9 2 4 6 7" xfId="26355"/>
    <cellStyle name="Total 9 2 4 6 7 2" xfId="26356"/>
    <cellStyle name="Total 9 2 4 6 8" xfId="26357"/>
    <cellStyle name="Total 9 2 4 6 8 2" xfId="26358"/>
    <cellStyle name="Total 9 2 4 6 9" xfId="26359"/>
    <cellStyle name="Total 9 2 4 6 9 2" xfId="26360"/>
    <cellStyle name="Total 9 2 4 7" xfId="26361"/>
    <cellStyle name="Total 9 2 4 7 2" xfId="26362"/>
    <cellStyle name="Total 9 2 4 8" xfId="26363"/>
    <cellStyle name="Total 9 2 4 8 2" xfId="26364"/>
    <cellStyle name="Total 9 2 4 9" xfId="26365"/>
    <cellStyle name="Total 9 2 4 9 2" xfId="26366"/>
    <cellStyle name="Total 9 2 5" xfId="26367"/>
    <cellStyle name="Total 9 2 5 10" xfId="26368"/>
    <cellStyle name="Total 9 2 5 10 2" xfId="26369"/>
    <cellStyle name="Total 9 2 5 11" xfId="26370"/>
    <cellStyle name="Total 9 2 5 11 2" xfId="26371"/>
    <cellStyle name="Total 9 2 5 12" xfId="26372"/>
    <cellStyle name="Total 9 2 5 12 2" xfId="26373"/>
    <cellStyle name="Total 9 2 5 13" xfId="26374"/>
    <cellStyle name="Total 9 2 5 13 2" xfId="26375"/>
    <cellStyle name="Total 9 2 5 14" xfId="26376"/>
    <cellStyle name="Total 9 2 5 14 2" xfId="26377"/>
    <cellStyle name="Total 9 2 5 15" xfId="26378"/>
    <cellStyle name="Total 9 2 5 15 2" xfId="26379"/>
    <cellStyle name="Total 9 2 5 16" xfId="26380"/>
    <cellStyle name="Total 9 2 5 16 2" xfId="26381"/>
    <cellStyle name="Total 9 2 5 17" xfId="26382"/>
    <cellStyle name="Total 9 2 5 17 2" xfId="26383"/>
    <cellStyle name="Total 9 2 5 18" xfId="26384"/>
    <cellStyle name="Total 9 2 5 18 2" xfId="26385"/>
    <cellStyle name="Total 9 2 5 19" xfId="26386"/>
    <cellStyle name="Total 9 2 5 2" xfId="26387"/>
    <cellStyle name="Total 9 2 5 2 10" xfId="26388"/>
    <cellStyle name="Total 9 2 5 2 10 2" xfId="26389"/>
    <cellStyle name="Total 9 2 5 2 11" xfId="26390"/>
    <cellStyle name="Total 9 2 5 2 11 2" xfId="26391"/>
    <cellStyle name="Total 9 2 5 2 12" xfId="26392"/>
    <cellStyle name="Total 9 2 5 2 12 2" xfId="26393"/>
    <cellStyle name="Total 9 2 5 2 13" xfId="26394"/>
    <cellStyle name="Total 9 2 5 2 13 2" xfId="26395"/>
    <cellStyle name="Total 9 2 5 2 14" xfId="26396"/>
    <cellStyle name="Total 9 2 5 2 14 2" xfId="26397"/>
    <cellStyle name="Total 9 2 5 2 15" xfId="26398"/>
    <cellStyle name="Total 9 2 5 2 15 2" xfId="26399"/>
    <cellStyle name="Total 9 2 5 2 16" xfId="26400"/>
    <cellStyle name="Total 9 2 5 2 16 2" xfId="26401"/>
    <cellStyle name="Total 9 2 5 2 17" xfId="26402"/>
    <cellStyle name="Total 9 2 5 2 17 2" xfId="26403"/>
    <cellStyle name="Total 9 2 5 2 18" xfId="26404"/>
    <cellStyle name="Total 9 2 5 2 2" xfId="26405"/>
    <cellStyle name="Total 9 2 5 2 2 2" xfId="26406"/>
    <cellStyle name="Total 9 2 5 2 3" xfId="26407"/>
    <cellStyle name="Total 9 2 5 2 3 2" xfId="26408"/>
    <cellStyle name="Total 9 2 5 2 4" xfId="26409"/>
    <cellStyle name="Total 9 2 5 2 4 2" xfId="26410"/>
    <cellStyle name="Total 9 2 5 2 5" xfId="26411"/>
    <cellStyle name="Total 9 2 5 2 5 2" xfId="26412"/>
    <cellStyle name="Total 9 2 5 2 6" xfId="26413"/>
    <cellStyle name="Total 9 2 5 2 6 2" xfId="26414"/>
    <cellStyle name="Total 9 2 5 2 7" xfId="26415"/>
    <cellStyle name="Total 9 2 5 2 7 2" xfId="26416"/>
    <cellStyle name="Total 9 2 5 2 8" xfId="26417"/>
    <cellStyle name="Total 9 2 5 2 8 2" xfId="26418"/>
    <cellStyle name="Total 9 2 5 2 9" xfId="26419"/>
    <cellStyle name="Total 9 2 5 2 9 2" xfId="26420"/>
    <cellStyle name="Total 9 2 5 3" xfId="26421"/>
    <cellStyle name="Total 9 2 5 3 10" xfId="26422"/>
    <cellStyle name="Total 9 2 5 3 10 2" xfId="26423"/>
    <cellStyle name="Total 9 2 5 3 11" xfId="26424"/>
    <cellStyle name="Total 9 2 5 3 11 2" xfId="26425"/>
    <cellStyle name="Total 9 2 5 3 12" xfId="26426"/>
    <cellStyle name="Total 9 2 5 3 12 2" xfId="26427"/>
    <cellStyle name="Total 9 2 5 3 13" xfId="26428"/>
    <cellStyle name="Total 9 2 5 3 13 2" xfId="26429"/>
    <cellStyle name="Total 9 2 5 3 14" xfId="26430"/>
    <cellStyle name="Total 9 2 5 3 14 2" xfId="26431"/>
    <cellStyle name="Total 9 2 5 3 15" xfId="26432"/>
    <cellStyle name="Total 9 2 5 3 15 2" xfId="26433"/>
    <cellStyle name="Total 9 2 5 3 16" xfId="26434"/>
    <cellStyle name="Total 9 2 5 3 2" xfId="26435"/>
    <cellStyle name="Total 9 2 5 3 2 2" xfId="26436"/>
    <cellStyle name="Total 9 2 5 3 3" xfId="26437"/>
    <cellStyle name="Total 9 2 5 3 3 2" xfId="26438"/>
    <cellStyle name="Total 9 2 5 3 4" xfId="26439"/>
    <cellStyle name="Total 9 2 5 3 4 2" xfId="26440"/>
    <cellStyle name="Total 9 2 5 3 5" xfId="26441"/>
    <cellStyle name="Total 9 2 5 3 5 2" xfId="26442"/>
    <cellStyle name="Total 9 2 5 3 6" xfId="26443"/>
    <cellStyle name="Total 9 2 5 3 6 2" xfId="26444"/>
    <cellStyle name="Total 9 2 5 3 7" xfId="26445"/>
    <cellStyle name="Total 9 2 5 3 7 2" xfId="26446"/>
    <cellStyle name="Total 9 2 5 3 8" xfId="26447"/>
    <cellStyle name="Total 9 2 5 3 8 2" xfId="26448"/>
    <cellStyle name="Total 9 2 5 3 9" xfId="26449"/>
    <cellStyle name="Total 9 2 5 3 9 2" xfId="26450"/>
    <cellStyle name="Total 9 2 5 4" xfId="26451"/>
    <cellStyle name="Total 9 2 5 4 10" xfId="26452"/>
    <cellStyle name="Total 9 2 5 4 10 2" xfId="26453"/>
    <cellStyle name="Total 9 2 5 4 11" xfId="26454"/>
    <cellStyle name="Total 9 2 5 4 11 2" xfId="26455"/>
    <cellStyle name="Total 9 2 5 4 12" xfId="26456"/>
    <cellStyle name="Total 9 2 5 4 12 2" xfId="26457"/>
    <cellStyle name="Total 9 2 5 4 13" xfId="26458"/>
    <cellStyle name="Total 9 2 5 4 13 2" xfId="26459"/>
    <cellStyle name="Total 9 2 5 4 14" xfId="26460"/>
    <cellStyle name="Total 9 2 5 4 14 2" xfId="26461"/>
    <cellStyle name="Total 9 2 5 4 15" xfId="26462"/>
    <cellStyle name="Total 9 2 5 4 15 2" xfId="26463"/>
    <cellStyle name="Total 9 2 5 4 16" xfId="26464"/>
    <cellStyle name="Total 9 2 5 4 2" xfId="26465"/>
    <cellStyle name="Total 9 2 5 4 2 2" xfId="26466"/>
    <cellStyle name="Total 9 2 5 4 3" xfId="26467"/>
    <cellStyle name="Total 9 2 5 4 3 2" xfId="26468"/>
    <cellStyle name="Total 9 2 5 4 4" xfId="26469"/>
    <cellStyle name="Total 9 2 5 4 4 2" xfId="26470"/>
    <cellStyle name="Total 9 2 5 4 5" xfId="26471"/>
    <cellStyle name="Total 9 2 5 4 5 2" xfId="26472"/>
    <cellStyle name="Total 9 2 5 4 6" xfId="26473"/>
    <cellStyle name="Total 9 2 5 4 6 2" xfId="26474"/>
    <cellStyle name="Total 9 2 5 4 7" xfId="26475"/>
    <cellStyle name="Total 9 2 5 4 7 2" xfId="26476"/>
    <cellStyle name="Total 9 2 5 4 8" xfId="26477"/>
    <cellStyle name="Total 9 2 5 4 8 2" xfId="26478"/>
    <cellStyle name="Total 9 2 5 4 9" xfId="26479"/>
    <cellStyle name="Total 9 2 5 4 9 2" xfId="26480"/>
    <cellStyle name="Total 9 2 5 5" xfId="26481"/>
    <cellStyle name="Total 9 2 5 5 10" xfId="26482"/>
    <cellStyle name="Total 9 2 5 5 10 2" xfId="26483"/>
    <cellStyle name="Total 9 2 5 5 11" xfId="26484"/>
    <cellStyle name="Total 9 2 5 5 11 2" xfId="26485"/>
    <cellStyle name="Total 9 2 5 5 12" xfId="26486"/>
    <cellStyle name="Total 9 2 5 5 12 2" xfId="26487"/>
    <cellStyle name="Total 9 2 5 5 13" xfId="26488"/>
    <cellStyle name="Total 9 2 5 5 13 2" xfId="26489"/>
    <cellStyle name="Total 9 2 5 5 14" xfId="26490"/>
    <cellStyle name="Total 9 2 5 5 14 2" xfId="26491"/>
    <cellStyle name="Total 9 2 5 5 15" xfId="26492"/>
    <cellStyle name="Total 9 2 5 5 2" xfId="26493"/>
    <cellStyle name="Total 9 2 5 5 2 2" xfId="26494"/>
    <cellStyle name="Total 9 2 5 5 3" xfId="26495"/>
    <cellStyle name="Total 9 2 5 5 3 2" xfId="26496"/>
    <cellStyle name="Total 9 2 5 5 4" xfId="26497"/>
    <cellStyle name="Total 9 2 5 5 4 2" xfId="26498"/>
    <cellStyle name="Total 9 2 5 5 5" xfId="26499"/>
    <cellStyle name="Total 9 2 5 5 5 2" xfId="26500"/>
    <cellStyle name="Total 9 2 5 5 6" xfId="26501"/>
    <cellStyle name="Total 9 2 5 5 6 2" xfId="26502"/>
    <cellStyle name="Total 9 2 5 5 7" xfId="26503"/>
    <cellStyle name="Total 9 2 5 5 7 2" xfId="26504"/>
    <cellStyle name="Total 9 2 5 5 8" xfId="26505"/>
    <cellStyle name="Total 9 2 5 5 8 2" xfId="26506"/>
    <cellStyle name="Total 9 2 5 5 9" xfId="26507"/>
    <cellStyle name="Total 9 2 5 5 9 2" xfId="26508"/>
    <cellStyle name="Total 9 2 5 6" xfId="26509"/>
    <cellStyle name="Total 9 2 5 6 2" xfId="26510"/>
    <cellStyle name="Total 9 2 5 7" xfId="26511"/>
    <cellStyle name="Total 9 2 5 7 2" xfId="26512"/>
    <cellStyle name="Total 9 2 5 8" xfId="26513"/>
    <cellStyle name="Total 9 2 5 8 2" xfId="26514"/>
    <cellStyle name="Total 9 2 5 9" xfId="26515"/>
    <cellStyle name="Total 9 2 5 9 2" xfId="26516"/>
    <cellStyle name="Total 9 2 6" xfId="26517"/>
    <cellStyle name="Total 9 2 6 10" xfId="26518"/>
    <cellStyle name="Total 9 2 6 10 2" xfId="26519"/>
    <cellStyle name="Total 9 2 6 11" xfId="26520"/>
    <cellStyle name="Total 9 2 6 11 2" xfId="26521"/>
    <cellStyle name="Total 9 2 6 12" xfId="26522"/>
    <cellStyle name="Total 9 2 6 12 2" xfId="26523"/>
    <cellStyle name="Total 9 2 6 13" xfId="26524"/>
    <cellStyle name="Total 9 2 6 13 2" xfId="26525"/>
    <cellStyle name="Total 9 2 6 14" xfId="26526"/>
    <cellStyle name="Total 9 2 6 14 2" xfId="26527"/>
    <cellStyle name="Total 9 2 6 15" xfId="26528"/>
    <cellStyle name="Total 9 2 6 15 2" xfId="26529"/>
    <cellStyle name="Total 9 2 6 16" xfId="26530"/>
    <cellStyle name="Total 9 2 6 16 2" xfId="26531"/>
    <cellStyle name="Total 9 2 6 17" xfId="26532"/>
    <cellStyle name="Total 9 2 6 17 2" xfId="26533"/>
    <cellStyle name="Total 9 2 6 18" xfId="26534"/>
    <cellStyle name="Total 9 2 6 18 2" xfId="26535"/>
    <cellStyle name="Total 9 2 6 19" xfId="26536"/>
    <cellStyle name="Total 9 2 6 2" xfId="26537"/>
    <cellStyle name="Total 9 2 6 2 10" xfId="26538"/>
    <cellStyle name="Total 9 2 6 2 10 2" xfId="26539"/>
    <cellStyle name="Total 9 2 6 2 11" xfId="26540"/>
    <cellStyle name="Total 9 2 6 2 11 2" xfId="26541"/>
    <cellStyle name="Total 9 2 6 2 12" xfId="26542"/>
    <cellStyle name="Total 9 2 6 2 12 2" xfId="26543"/>
    <cellStyle name="Total 9 2 6 2 13" xfId="26544"/>
    <cellStyle name="Total 9 2 6 2 13 2" xfId="26545"/>
    <cellStyle name="Total 9 2 6 2 14" xfId="26546"/>
    <cellStyle name="Total 9 2 6 2 14 2" xfId="26547"/>
    <cellStyle name="Total 9 2 6 2 15" xfId="26548"/>
    <cellStyle name="Total 9 2 6 2 15 2" xfId="26549"/>
    <cellStyle name="Total 9 2 6 2 16" xfId="26550"/>
    <cellStyle name="Total 9 2 6 2 16 2" xfId="26551"/>
    <cellStyle name="Total 9 2 6 2 17" xfId="26552"/>
    <cellStyle name="Total 9 2 6 2 17 2" xfId="26553"/>
    <cellStyle name="Total 9 2 6 2 18" xfId="26554"/>
    <cellStyle name="Total 9 2 6 2 2" xfId="26555"/>
    <cellStyle name="Total 9 2 6 2 2 2" xfId="26556"/>
    <cellStyle name="Total 9 2 6 2 3" xfId="26557"/>
    <cellStyle name="Total 9 2 6 2 3 2" xfId="26558"/>
    <cellStyle name="Total 9 2 6 2 4" xfId="26559"/>
    <cellStyle name="Total 9 2 6 2 4 2" xfId="26560"/>
    <cellStyle name="Total 9 2 6 2 5" xfId="26561"/>
    <cellStyle name="Total 9 2 6 2 5 2" xfId="26562"/>
    <cellStyle name="Total 9 2 6 2 6" xfId="26563"/>
    <cellStyle name="Total 9 2 6 2 6 2" xfId="26564"/>
    <cellStyle name="Total 9 2 6 2 7" xfId="26565"/>
    <cellStyle name="Total 9 2 6 2 7 2" xfId="26566"/>
    <cellStyle name="Total 9 2 6 2 8" xfId="26567"/>
    <cellStyle name="Total 9 2 6 2 8 2" xfId="26568"/>
    <cellStyle name="Total 9 2 6 2 9" xfId="26569"/>
    <cellStyle name="Total 9 2 6 2 9 2" xfId="26570"/>
    <cellStyle name="Total 9 2 6 3" xfId="26571"/>
    <cellStyle name="Total 9 2 6 3 10" xfId="26572"/>
    <cellStyle name="Total 9 2 6 3 10 2" xfId="26573"/>
    <cellStyle name="Total 9 2 6 3 11" xfId="26574"/>
    <cellStyle name="Total 9 2 6 3 11 2" xfId="26575"/>
    <cellStyle name="Total 9 2 6 3 12" xfId="26576"/>
    <cellStyle name="Total 9 2 6 3 12 2" xfId="26577"/>
    <cellStyle name="Total 9 2 6 3 13" xfId="26578"/>
    <cellStyle name="Total 9 2 6 3 13 2" xfId="26579"/>
    <cellStyle name="Total 9 2 6 3 14" xfId="26580"/>
    <cellStyle name="Total 9 2 6 3 14 2" xfId="26581"/>
    <cellStyle name="Total 9 2 6 3 15" xfId="26582"/>
    <cellStyle name="Total 9 2 6 3 15 2" xfId="26583"/>
    <cellStyle name="Total 9 2 6 3 16" xfId="26584"/>
    <cellStyle name="Total 9 2 6 3 2" xfId="26585"/>
    <cellStyle name="Total 9 2 6 3 2 2" xfId="26586"/>
    <cellStyle name="Total 9 2 6 3 3" xfId="26587"/>
    <cellStyle name="Total 9 2 6 3 3 2" xfId="26588"/>
    <cellStyle name="Total 9 2 6 3 4" xfId="26589"/>
    <cellStyle name="Total 9 2 6 3 4 2" xfId="26590"/>
    <cellStyle name="Total 9 2 6 3 5" xfId="26591"/>
    <cellStyle name="Total 9 2 6 3 5 2" xfId="26592"/>
    <cellStyle name="Total 9 2 6 3 6" xfId="26593"/>
    <cellStyle name="Total 9 2 6 3 6 2" xfId="26594"/>
    <cellStyle name="Total 9 2 6 3 7" xfId="26595"/>
    <cellStyle name="Total 9 2 6 3 7 2" xfId="26596"/>
    <cellStyle name="Total 9 2 6 3 8" xfId="26597"/>
    <cellStyle name="Total 9 2 6 3 8 2" xfId="26598"/>
    <cellStyle name="Total 9 2 6 3 9" xfId="26599"/>
    <cellStyle name="Total 9 2 6 3 9 2" xfId="26600"/>
    <cellStyle name="Total 9 2 6 4" xfId="26601"/>
    <cellStyle name="Total 9 2 6 4 10" xfId="26602"/>
    <cellStyle name="Total 9 2 6 4 10 2" xfId="26603"/>
    <cellStyle name="Total 9 2 6 4 11" xfId="26604"/>
    <cellStyle name="Total 9 2 6 4 11 2" xfId="26605"/>
    <cellStyle name="Total 9 2 6 4 12" xfId="26606"/>
    <cellStyle name="Total 9 2 6 4 12 2" xfId="26607"/>
    <cellStyle name="Total 9 2 6 4 13" xfId="26608"/>
    <cellStyle name="Total 9 2 6 4 13 2" xfId="26609"/>
    <cellStyle name="Total 9 2 6 4 14" xfId="26610"/>
    <cellStyle name="Total 9 2 6 4 14 2" xfId="26611"/>
    <cellStyle name="Total 9 2 6 4 15" xfId="26612"/>
    <cellStyle name="Total 9 2 6 4 15 2" xfId="26613"/>
    <cellStyle name="Total 9 2 6 4 16" xfId="26614"/>
    <cellStyle name="Total 9 2 6 4 2" xfId="26615"/>
    <cellStyle name="Total 9 2 6 4 2 2" xfId="26616"/>
    <cellStyle name="Total 9 2 6 4 3" xfId="26617"/>
    <cellStyle name="Total 9 2 6 4 3 2" xfId="26618"/>
    <cellStyle name="Total 9 2 6 4 4" xfId="26619"/>
    <cellStyle name="Total 9 2 6 4 4 2" xfId="26620"/>
    <cellStyle name="Total 9 2 6 4 5" xfId="26621"/>
    <cellStyle name="Total 9 2 6 4 5 2" xfId="26622"/>
    <cellStyle name="Total 9 2 6 4 6" xfId="26623"/>
    <cellStyle name="Total 9 2 6 4 6 2" xfId="26624"/>
    <cellStyle name="Total 9 2 6 4 7" xfId="26625"/>
    <cellStyle name="Total 9 2 6 4 7 2" xfId="26626"/>
    <cellStyle name="Total 9 2 6 4 8" xfId="26627"/>
    <cellStyle name="Total 9 2 6 4 8 2" xfId="26628"/>
    <cellStyle name="Total 9 2 6 4 9" xfId="26629"/>
    <cellStyle name="Total 9 2 6 4 9 2" xfId="26630"/>
    <cellStyle name="Total 9 2 6 5" xfId="26631"/>
    <cellStyle name="Total 9 2 6 5 10" xfId="26632"/>
    <cellStyle name="Total 9 2 6 5 10 2" xfId="26633"/>
    <cellStyle name="Total 9 2 6 5 11" xfId="26634"/>
    <cellStyle name="Total 9 2 6 5 11 2" xfId="26635"/>
    <cellStyle name="Total 9 2 6 5 12" xfId="26636"/>
    <cellStyle name="Total 9 2 6 5 12 2" xfId="26637"/>
    <cellStyle name="Total 9 2 6 5 13" xfId="26638"/>
    <cellStyle name="Total 9 2 6 5 13 2" xfId="26639"/>
    <cellStyle name="Total 9 2 6 5 14" xfId="26640"/>
    <cellStyle name="Total 9 2 6 5 14 2" xfId="26641"/>
    <cellStyle name="Total 9 2 6 5 15" xfId="26642"/>
    <cellStyle name="Total 9 2 6 5 2" xfId="26643"/>
    <cellStyle name="Total 9 2 6 5 2 2" xfId="26644"/>
    <cellStyle name="Total 9 2 6 5 3" xfId="26645"/>
    <cellStyle name="Total 9 2 6 5 3 2" xfId="26646"/>
    <cellStyle name="Total 9 2 6 5 4" xfId="26647"/>
    <cellStyle name="Total 9 2 6 5 4 2" xfId="26648"/>
    <cellStyle name="Total 9 2 6 5 5" xfId="26649"/>
    <cellStyle name="Total 9 2 6 5 5 2" xfId="26650"/>
    <cellStyle name="Total 9 2 6 5 6" xfId="26651"/>
    <cellStyle name="Total 9 2 6 5 6 2" xfId="26652"/>
    <cellStyle name="Total 9 2 6 5 7" xfId="26653"/>
    <cellStyle name="Total 9 2 6 5 7 2" xfId="26654"/>
    <cellStyle name="Total 9 2 6 5 8" xfId="26655"/>
    <cellStyle name="Total 9 2 6 5 8 2" xfId="26656"/>
    <cellStyle name="Total 9 2 6 5 9" xfId="26657"/>
    <cellStyle name="Total 9 2 6 5 9 2" xfId="26658"/>
    <cellStyle name="Total 9 2 6 6" xfId="26659"/>
    <cellStyle name="Total 9 2 6 6 2" xfId="26660"/>
    <cellStyle name="Total 9 2 6 7" xfId="26661"/>
    <cellStyle name="Total 9 2 6 7 2" xfId="26662"/>
    <cellStyle name="Total 9 2 6 8" xfId="26663"/>
    <cellStyle name="Total 9 2 6 8 2" xfId="26664"/>
    <cellStyle name="Total 9 2 6 9" xfId="26665"/>
    <cellStyle name="Total 9 2 6 9 2" xfId="26666"/>
    <cellStyle name="Total 9 2 7" xfId="26667"/>
    <cellStyle name="Total 9 2 7 10" xfId="26668"/>
    <cellStyle name="Total 9 2 7 10 2" xfId="26669"/>
    <cellStyle name="Total 9 2 7 11" xfId="26670"/>
    <cellStyle name="Total 9 2 7 11 2" xfId="26671"/>
    <cellStyle name="Total 9 2 7 12" xfId="26672"/>
    <cellStyle name="Total 9 2 7 12 2" xfId="26673"/>
    <cellStyle name="Total 9 2 7 13" xfId="26674"/>
    <cellStyle name="Total 9 2 7 13 2" xfId="26675"/>
    <cellStyle name="Total 9 2 7 14" xfId="26676"/>
    <cellStyle name="Total 9 2 7 14 2" xfId="26677"/>
    <cellStyle name="Total 9 2 7 15" xfId="26678"/>
    <cellStyle name="Total 9 2 7 15 2" xfId="26679"/>
    <cellStyle name="Total 9 2 7 16" xfId="26680"/>
    <cellStyle name="Total 9 2 7 16 2" xfId="26681"/>
    <cellStyle name="Total 9 2 7 17" xfId="26682"/>
    <cellStyle name="Total 9 2 7 17 2" xfId="26683"/>
    <cellStyle name="Total 9 2 7 18" xfId="26684"/>
    <cellStyle name="Total 9 2 7 2" xfId="26685"/>
    <cellStyle name="Total 9 2 7 2 10" xfId="26686"/>
    <cellStyle name="Total 9 2 7 2 10 2" xfId="26687"/>
    <cellStyle name="Total 9 2 7 2 11" xfId="26688"/>
    <cellStyle name="Total 9 2 7 2 11 2" xfId="26689"/>
    <cellStyle name="Total 9 2 7 2 12" xfId="26690"/>
    <cellStyle name="Total 9 2 7 2 12 2" xfId="26691"/>
    <cellStyle name="Total 9 2 7 2 13" xfId="26692"/>
    <cellStyle name="Total 9 2 7 2 13 2" xfId="26693"/>
    <cellStyle name="Total 9 2 7 2 14" xfId="26694"/>
    <cellStyle name="Total 9 2 7 2 14 2" xfId="26695"/>
    <cellStyle name="Total 9 2 7 2 15" xfId="26696"/>
    <cellStyle name="Total 9 2 7 2 15 2" xfId="26697"/>
    <cellStyle name="Total 9 2 7 2 16" xfId="26698"/>
    <cellStyle name="Total 9 2 7 2 16 2" xfId="26699"/>
    <cellStyle name="Total 9 2 7 2 17" xfId="26700"/>
    <cellStyle name="Total 9 2 7 2 17 2" xfId="26701"/>
    <cellStyle name="Total 9 2 7 2 18" xfId="26702"/>
    <cellStyle name="Total 9 2 7 2 2" xfId="26703"/>
    <cellStyle name="Total 9 2 7 2 2 2" xfId="26704"/>
    <cellStyle name="Total 9 2 7 2 3" xfId="26705"/>
    <cellStyle name="Total 9 2 7 2 3 2" xfId="26706"/>
    <cellStyle name="Total 9 2 7 2 4" xfId="26707"/>
    <cellStyle name="Total 9 2 7 2 4 2" xfId="26708"/>
    <cellStyle name="Total 9 2 7 2 5" xfId="26709"/>
    <cellStyle name="Total 9 2 7 2 5 2" xfId="26710"/>
    <cellStyle name="Total 9 2 7 2 6" xfId="26711"/>
    <cellStyle name="Total 9 2 7 2 6 2" xfId="26712"/>
    <cellStyle name="Total 9 2 7 2 7" xfId="26713"/>
    <cellStyle name="Total 9 2 7 2 7 2" xfId="26714"/>
    <cellStyle name="Total 9 2 7 2 8" xfId="26715"/>
    <cellStyle name="Total 9 2 7 2 8 2" xfId="26716"/>
    <cellStyle name="Total 9 2 7 2 9" xfId="26717"/>
    <cellStyle name="Total 9 2 7 2 9 2" xfId="26718"/>
    <cellStyle name="Total 9 2 7 3" xfId="26719"/>
    <cellStyle name="Total 9 2 7 3 10" xfId="26720"/>
    <cellStyle name="Total 9 2 7 3 10 2" xfId="26721"/>
    <cellStyle name="Total 9 2 7 3 11" xfId="26722"/>
    <cellStyle name="Total 9 2 7 3 11 2" xfId="26723"/>
    <cellStyle name="Total 9 2 7 3 12" xfId="26724"/>
    <cellStyle name="Total 9 2 7 3 12 2" xfId="26725"/>
    <cellStyle name="Total 9 2 7 3 13" xfId="26726"/>
    <cellStyle name="Total 9 2 7 3 13 2" xfId="26727"/>
    <cellStyle name="Total 9 2 7 3 14" xfId="26728"/>
    <cellStyle name="Total 9 2 7 3 14 2" xfId="26729"/>
    <cellStyle name="Total 9 2 7 3 15" xfId="26730"/>
    <cellStyle name="Total 9 2 7 3 15 2" xfId="26731"/>
    <cellStyle name="Total 9 2 7 3 16" xfId="26732"/>
    <cellStyle name="Total 9 2 7 3 2" xfId="26733"/>
    <cellStyle name="Total 9 2 7 3 2 2" xfId="26734"/>
    <cellStyle name="Total 9 2 7 3 3" xfId="26735"/>
    <cellStyle name="Total 9 2 7 3 3 2" xfId="26736"/>
    <cellStyle name="Total 9 2 7 3 4" xfId="26737"/>
    <cellStyle name="Total 9 2 7 3 4 2" xfId="26738"/>
    <cellStyle name="Total 9 2 7 3 5" xfId="26739"/>
    <cellStyle name="Total 9 2 7 3 5 2" xfId="26740"/>
    <cellStyle name="Total 9 2 7 3 6" xfId="26741"/>
    <cellStyle name="Total 9 2 7 3 6 2" xfId="26742"/>
    <cellStyle name="Total 9 2 7 3 7" xfId="26743"/>
    <cellStyle name="Total 9 2 7 3 7 2" xfId="26744"/>
    <cellStyle name="Total 9 2 7 3 8" xfId="26745"/>
    <cellStyle name="Total 9 2 7 3 8 2" xfId="26746"/>
    <cellStyle name="Total 9 2 7 3 9" xfId="26747"/>
    <cellStyle name="Total 9 2 7 3 9 2" xfId="26748"/>
    <cellStyle name="Total 9 2 7 4" xfId="26749"/>
    <cellStyle name="Total 9 2 7 4 10" xfId="26750"/>
    <cellStyle name="Total 9 2 7 4 10 2" xfId="26751"/>
    <cellStyle name="Total 9 2 7 4 11" xfId="26752"/>
    <cellStyle name="Total 9 2 7 4 11 2" xfId="26753"/>
    <cellStyle name="Total 9 2 7 4 12" xfId="26754"/>
    <cellStyle name="Total 9 2 7 4 12 2" xfId="26755"/>
    <cellStyle name="Total 9 2 7 4 13" xfId="26756"/>
    <cellStyle name="Total 9 2 7 4 13 2" xfId="26757"/>
    <cellStyle name="Total 9 2 7 4 14" xfId="26758"/>
    <cellStyle name="Total 9 2 7 4 14 2" xfId="26759"/>
    <cellStyle name="Total 9 2 7 4 15" xfId="26760"/>
    <cellStyle name="Total 9 2 7 4 15 2" xfId="26761"/>
    <cellStyle name="Total 9 2 7 4 16" xfId="26762"/>
    <cellStyle name="Total 9 2 7 4 2" xfId="26763"/>
    <cellStyle name="Total 9 2 7 4 2 2" xfId="26764"/>
    <cellStyle name="Total 9 2 7 4 3" xfId="26765"/>
    <cellStyle name="Total 9 2 7 4 3 2" xfId="26766"/>
    <cellStyle name="Total 9 2 7 4 4" xfId="26767"/>
    <cellStyle name="Total 9 2 7 4 4 2" xfId="26768"/>
    <cellStyle name="Total 9 2 7 4 5" xfId="26769"/>
    <cellStyle name="Total 9 2 7 4 5 2" xfId="26770"/>
    <cellStyle name="Total 9 2 7 4 6" xfId="26771"/>
    <cellStyle name="Total 9 2 7 4 6 2" xfId="26772"/>
    <cellStyle name="Total 9 2 7 4 7" xfId="26773"/>
    <cellStyle name="Total 9 2 7 4 7 2" xfId="26774"/>
    <cellStyle name="Total 9 2 7 4 8" xfId="26775"/>
    <cellStyle name="Total 9 2 7 4 8 2" xfId="26776"/>
    <cellStyle name="Total 9 2 7 4 9" xfId="26777"/>
    <cellStyle name="Total 9 2 7 4 9 2" xfId="26778"/>
    <cellStyle name="Total 9 2 7 5" xfId="26779"/>
    <cellStyle name="Total 9 2 7 5 10" xfId="26780"/>
    <cellStyle name="Total 9 2 7 5 10 2" xfId="26781"/>
    <cellStyle name="Total 9 2 7 5 11" xfId="26782"/>
    <cellStyle name="Total 9 2 7 5 11 2" xfId="26783"/>
    <cellStyle name="Total 9 2 7 5 12" xfId="26784"/>
    <cellStyle name="Total 9 2 7 5 12 2" xfId="26785"/>
    <cellStyle name="Total 9 2 7 5 13" xfId="26786"/>
    <cellStyle name="Total 9 2 7 5 13 2" xfId="26787"/>
    <cellStyle name="Total 9 2 7 5 14" xfId="26788"/>
    <cellStyle name="Total 9 2 7 5 2" xfId="26789"/>
    <cellStyle name="Total 9 2 7 5 2 2" xfId="26790"/>
    <cellStyle name="Total 9 2 7 5 3" xfId="26791"/>
    <cellStyle name="Total 9 2 7 5 3 2" xfId="26792"/>
    <cellStyle name="Total 9 2 7 5 4" xfId="26793"/>
    <cellStyle name="Total 9 2 7 5 4 2" xfId="26794"/>
    <cellStyle name="Total 9 2 7 5 5" xfId="26795"/>
    <cellStyle name="Total 9 2 7 5 5 2" xfId="26796"/>
    <cellStyle name="Total 9 2 7 5 6" xfId="26797"/>
    <cellStyle name="Total 9 2 7 5 6 2" xfId="26798"/>
    <cellStyle name="Total 9 2 7 5 7" xfId="26799"/>
    <cellStyle name="Total 9 2 7 5 7 2" xfId="26800"/>
    <cellStyle name="Total 9 2 7 5 8" xfId="26801"/>
    <cellStyle name="Total 9 2 7 5 8 2" xfId="26802"/>
    <cellStyle name="Total 9 2 7 5 9" xfId="26803"/>
    <cellStyle name="Total 9 2 7 5 9 2" xfId="26804"/>
    <cellStyle name="Total 9 2 7 6" xfId="26805"/>
    <cellStyle name="Total 9 2 7 6 2" xfId="26806"/>
    <cellStyle name="Total 9 2 7 7" xfId="26807"/>
    <cellStyle name="Total 9 2 7 7 2" xfId="26808"/>
    <cellStyle name="Total 9 2 7 8" xfId="26809"/>
    <cellStyle name="Total 9 2 7 8 2" xfId="26810"/>
    <cellStyle name="Total 9 2 7 9" xfId="26811"/>
    <cellStyle name="Total 9 2 7 9 2" xfId="26812"/>
    <cellStyle name="Total 9 2 8" xfId="26813"/>
    <cellStyle name="Total 9 2 8 10" xfId="26814"/>
    <cellStyle name="Total 9 2 8 10 2" xfId="26815"/>
    <cellStyle name="Total 9 2 8 11" xfId="26816"/>
    <cellStyle name="Total 9 2 8 11 2" xfId="26817"/>
    <cellStyle name="Total 9 2 8 12" xfId="26818"/>
    <cellStyle name="Total 9 2 8 12 2" xfId="26819"/>
    <cellStyle name="Total 9 2 8 13" xfId="26820"/>
    <cellStyle name="Total 9 2 8 13 2" xfId="26821"/>
    <cellStyle name="Total 9 2 8 14" xfId="26822"/>
    <cellStyle name="Total 9 2 8 14 2" xfId="26823"/>
    <cellStyle name="Total 9 2 8 15" xfId="26824"/>
    <cellStyle name="Total 9 2 8 15 2" xfId="26825"/>
    <cellStyle name="Total 9 2 8 16" xfId="26826"/>
    <cellStyle name="Total 9 2 8 16 2" xfId="26827"/>
    <cellStyle name="Total 9 2 8 17" xfId="26828"/>
    <cellStyle name="Total 9 2 8 17 2" xfId="26829"/>
    <cellStyle name="Total 9 2 8 18" xfId="26830"/>
    <cellStyle name="Total 9 2 8 2" xfId="26831"/>
    <cellStyle name="Total 9 2 8 2 10" xfId="26832"/>
    <cellStyle name="Total 9 2 8 2 10 2" xfId="26833"/>
    <cellStyle name="Total 9 2 8 2 11" xfId="26834"/>
    <cellStyle name="Total 9 2 8 2 11 2" xfId="26835"/>
    <cellStyle name="Total 9 2 8 2 12" xfId="26836"/>
    <cellStyle name="Total 9 2 8 2 12 2" xfId="26837"/>
    <cellStyle name="Total 9 2 8 2 13" xfId="26838"/>
    <cellStyle name="Total 9 2 8 2 13 2" xfId="26839"/>
    <cellStyle name="Total 9 2 8 2 14" xfId="26840"/>
    <cellStyle name="Total 9 2 8 2 14 2" xfId="26841"/>
    <cellStyle name="Total 9 2 8 2 15" xfId="26842"/>
    <cellStyle name="Total 9 2 8 2 15 2" xfId="26843"/>
    <cellStyle name="Total 9 2 8 2 16" xfId="26844"/>
    <cellStyle name="Total 9 2 8 2 16 2" xfId="26845"/>
    <cellStyle name="Total 9 2 8 2 17" xfId="26846"/>
    <cellStyle name="Total 9 2 8 2 17 2" xfId="26847"/>
    <cellStyle name="Total 9 2 8 2 18" xfId="26848"/>
    <cellStyle name="Total 9 2 8 2 2" xfId="26849"/>
    <cellStyle name="Total 9 2 8 2 2 2" xfId="26850"/>
    <cellStyle name="Total 9 2 8 2 3" xfId="26851"/>
    <cellStyle name="Total 9 2 8 2 3 2" xfId="26852"/>
    <cellStyle name="Total 9 2 8 2 4" xfId="26853"/>
    <cellStyle name="Total 9 2 8 2 4 2" xfId="26854"/>
    <cellStyle name="Total 9 2 8 2 5" xfId="26855"/>
    <cellStyle name="Total 9 2 8 2 5 2" xfId="26856"/>
    <cellStyle name="Total 9 2 8 2 6" xfId="26857"/>
    <cellStyle name="Total 9 2 8 2 6 2" xfId="26858"/>
    <cellStyle name="Total 9 2 8 2 7" xfId="26859"/>
    <cellStyle name="Total 9 2 8 2 7 2" xfId="26860"/>
    <cellStyle name="Total 9 2 8 2 8" xfId="26861"/>
    <cellStyle name="Total 9 2 8 2 8 2" xfId="26862"/>
    <cellStyle name="Total 9 2 8 2 9" xfId="26863"/>
    <cellStyle name="Total 9 2 8 2 9 2" xfId="26864"/>
    <cellStyle name="Total 9 2 8 3" xfId="26865"/>
    <cellStyle name="Total 9 2 8 3 10" xfId="26866"/>
    <cellStyle name="Total 9 2 8 3 10 2" xfId="26867"/>
    <cellStyle name="Total 9 2 8 3 11" xfId="26868"/>
    <cellStyle name="Total 9 2 8 3 11 2" xfId="26869"/>
    <cellStyle name="Total 9 2 8 3 12" xfId="26870"/>
    <cellStyle name="Total 9 2 8 3 12 2" xfId="26871"/>
    <cellStyle name="Total 9 2 8 3 13" xfId="26872"/>
    <cellStyle name="Total 9 2 8 3 13 2" xfId="26873"/>
    <cellStyle name="Total 9 2 8 3 14" xfId="26874"/>
    <cellStyle name="Total 9 2 8 3 14 2" xfId="26875"/>
    <cellStyle name="Total 9 2 8 3 15" xfId="26876"/>
    <cellStyle name="Total 9 2 8 3 15 2" xfId="26877"/>
    <cellStyle name="Total 9 2 8 3 16" xfId="26878"/>
    <cellStyle name="Total 9 2 8 3 2" xfId="26879"/>
    <cellStyle name="Total 9 2 8 3 2 2" xfId="26880"/>
    <cellStyle name="Total 9 2 8 3 3" xfId="26881"/>
    <cellStyle name="Total 9 2 8 3 3 2" xfId="26882"/>
    <cellStyle name="Total 9 2 8 3 4" xfId="26883"/>
    <cellStyle name="Total 9 2 8 3 4 2" xfId="26884"/>
    <cellStyle name="Total 9 2 8 3 5" xfId="26885"/>
    <cellStyle name="Total 9 2 8 3 5 2" xfId="26886"/>
    <cellStyle name="Total 9 2 8 3 6" xfId="26887"/>
    <cellStyle name="Total 9 2 8 3 6 2" xfId="26888"/>
    <cellStyle name="Total 9 2 8 3 7" xfId="26889"/>
    <cellStyle name="Total 9 2 8 3 7 2" xfId="26890"/>
    <cellStyle name="Total 9 2 8 3 8" xfId="26891"/>
    <cellStyle name="Total 9 2 8 3 8 2" xfId="26892"/>
    <cellStyle name="Total 9 2 8 3 9" xfId="26893"/>
    <cellStyle name="Total 9 2 8 3 9 2" xfId="26894"/>
    <cellStyle name="Total 9 2 8 4" xfId="26895"/>
    <cellStyle name="Total 9 2 8 4 10" xfId="26896"/>
    <cellStyle name="Total 9 2 8 4 10 2" xfId="26897"/>
    <cellStyle name="Total 9 2 8 4 11" xfId="26898"/>
    <cellStyle name="Total 9 2 8 4 11 2" xfId="26899"/>
    <cellStyle name="Total 9 2 8 4 12" xfId="26900"/>
    <cellStyle name="Total 9 2 8 4 12 2" xfId="26901"/>
    <cellStyle name="Total 9 2 8 4 13" xfId="26902"/>
    <cellStyle name="Total 9 2 8 4 13 2" xfId="26903"/>
    <cellStyle name="Total 9 2 8 4 14" xfId="26904"/>
    <cellStyle name="Total 9 2 8 4 14 2" xfId="26905"/>
    <cellStyle name="Total 9 2 8 4 15" xfId="26906"/>
    <cellStyle name="Total 9 2 8 4 15 2" xfId="26907"/>
    <cellStyle name="Total 9 2 8 4 16" xfId="26908"/>
    <cellStyle name="Total 9 2 8 4 2" xfId="26909"/>
    <cellStyle name="Total 9 2 8 4 2 2" xfId="26910"/>
    <cellStyle name="Total 9 2 8 4 3" xfId="26911"/>
    <cellStyle name="Total 9 2 8 4 3 2" xfId="26912"/>
    <cellStyle name="Total 9 2 8 4 4" xfId="26913"/>
    <cellStyle name="Total 9 2 8 4 4 2" xfId="26914"/>
    <cellStyle name="Total 9 2 8 4 5" xfId="26915"/>
    <cellStyle name="Total 9 2 8 4 5 2" xfId="26916"/>
    <cellStyle name="Total 9 2 8 4 6" xfId="26917"/>
    <cellStyle name="Total 9 2 8 4 6 2" xfId="26918"/>
    <cellStyle name="Total 9 2 8 4 7" xfId="26919"/>
    <cellStyle name="Total 9 2 8 4 7 2" xfId="26920"/>
    <cellStyle name="Total 9 2 8 4 8" xfId="26921"/>
    <cellStyle name="Total 9 2 8 4 8 2" xfId="26922"/>
    <cellStyle name="Total 9 2 8 4 9" xfId="26923"/>
    <cellStyle name="Total 9 2 8 4 9 2" xfId="26924"/>
    <cellStyle name="Total 9 2 8 5" xfId="26925"/>
    <cellStyle name="Total 9 2 8 5 10" xfId="26926"/>
    <cellStyle name="Total 9 2 8 5 10 2" xfId="26927"/>
    <cellStyle name="Total 9 2 8 5 11" xfId="26928"/>
    <cellStyle name="Total 9 2 8 5 11 2" xfId="26929"/>
    <cellStyle name="Total 9 2 8 5 12" xfId="26930"/>
    <cellStyle name="Total 9 2 8 5 12 2" xfId="26931"/>
    <cellStyle name="Total 9 2 8 5 13" xfId="26932"/>
    <cellStyle name="Total 9 2 8 5 13 2" xfId="26933"/>
    <cellStyle name="Total 9 2 8 5 14" xfId="26934"/>
    <cellStyle name="Total 9 2 8 5 2" xfId="26935"/>
    <cellStyle name="Total 9 2 8 5 2 2" xfId="26936"/>
    <cellStyle name="Total 9 2 8 5 3" xfId="26937"/>
    <cellStyle name="Total 9 2 8 5 3 2" xfId="26938"/>
    <cellStyle name="Total 9 2 8 5 4" xfId="26939"/>
    <cellStyle name="Total 9 2 8 5 4 2" xfId="26940"/>
    <cellStyle name="Total 9 2 8 5 5" xfId="26941"/>
    <cellStyle name="Total 9 2 8 5 5 2" xfId="26942"/>
    <cellStyle name="Total 9 2 8 5 6" xfId="26943"/>
    <cellStyle name="Total 9 2 8 5 6 2" xfId="26944"/>
    <cellStyle name="Total 9 2 8 5 7" xfId="26945"/>
    <cellStyle name="Total 9 2 8 5 7 2" xfId="26946"/>
    <cellStyle name="Total 9 2 8 5 8" xfId="26947"/>
    <cellStyle name="Total 9 2 8 5 8 2" xfId="26948"/>
    <cellStyle name="Total 9 2 8 5 9" xfId="26949"/>
    <cellStyle name="Total 9 2 8 5 9 2" xfId="26950"/>
    <cellStyle name="Total 9 2 8 6" xfId="26951"/>
    <cellStyle name="Total 9 2 8 6 2" xfId="26952"/>
    <cellStyle name="Total 9 2 8 7" xfId="26953"/>
    <cellStyle name="Total 9 2 8 7 2" xfId="26954"/>
    <cellStyle name="Total 9 2 8 8" xfId="26955"/>
    <cellStyle name="Total 9 2 8 8 2" xfId="26956"/>
    <cellStyle name="Total 9 2 8 9" xfId="26957"/>
    <cellStyle name="Total 9 2 8 9 2" xfId="26958"/>
    <cellStyle name="Total 9 2 9" xfId="26959"/>
    <cellStyle name="Total 9 2 9 10" xfId="26960"/>
    <cellStyle name="Total 9 2 9 10 2" xfId="26961"/>
    <cellStyle name="Total 9 2 9 11" xfId="26962"/>
    <cellStyle name="Total 9 2 9 11 2" xfId="26963"/>
    <cellStyle name="Total 9 2 9 12" xfId="26964"/>
    <cellStyle name="Total 9 2 9 12 2" xfId="26965"/>
    <cellStyle name="Total 9 2 9 13" xfId="26966"/>
    <cellStyle name="Total 9 2 9 13 2" xfId="26967"/>
    <cellStyle name="Total 9 2 9 14" xfId="26968"/>
    <cellStyle name="Total 9 2 9 14 2" xfId="26969"/>
    <cellStyle name="Total 9 2 9 15" xfId="26970"/>
    <cellStyle name="Total 9 2 9 15 2" xfId="26971"/>
    <cellStyle name="Total 9 2 9 16" xfId="26972"/>
    <cellStyle name="Total 9 2 9 16 2" xfId="26973"/>
    <cellStyle name="Total 9 2 9 17" xfId="26974"/>
    <cellStyle name="Total 9 2 9 17 2" xfId="26975"/>
    <cellStyle name="Total 9 2 9 18" xfId="26976"/>
    <cellStyle name="Total 9 2 9 2" xfId="26977"/>
    <cellStyle name="Total 9 2 9 2 2" xfId="26978"/>
    <cellStyle name="Total 9 2 9 3" xfId="26979"/>
    <cellStyle name="Total 9 2 9 3 2" xfId="26980"/>
    <cellStyle name="Total 9 2 9 4" xfId="26981"/>
    <cellStyle name="Total 9 2 9 4 2" xfId="26982"/>
    <cellStyle name="Total 9 2 9 5" xfId="26983"/>
    <cellStyle name="Total 9 2 9 5 2" xfId="26984"/>
    <cellStyle name="Total 9 2 9 6" xfId="26985"/>
    <cellStyle name="Total 9 2 9 6 2" xfId="26986"/>
    <cellStyle name="Total 9 2 9 7" xfId="26987"/>
    <cellStyle name="Total 9 2 9 7 2" xfId="26988"/>
    <cellStyle name="Total 9 2 9 8" xfId="26989"/>
    <cellStyle name="Total 9 2 9 8 2" xfId="26990"/>
    <cellStyle name="Total 9 2 9 9" xfId="26991"/>
    <cellStyle name="Total 9 2 9 9 2" xfId="26992"/>
    <cellStyle name="Total 9 20" xfId="26993"/>
    <cellStyle name="Total 9 20 2" xfId="26994"/>
    <cellStyle name="Total 9 21" xfId="26995"/>
    <cellStyle name="Total 9 21 2" xfId="26996"/>
    <cellStyle name="Total 9 22" xfId="26997"/>
    <cellStyle name="Total 9 22 2" xfId="26998"/>
    <cellStyle name="Total 9 23" xfId="26999"/>
    <cellStyle name="Total 9 23 2" xfId="27000"/>
    <cellStyle name="Total 9 24" xfId="27001"/>
    <cellStyle name="Total 9 24 2" xfId="27002"/>
    <cellStyle name="Total 9 25" xfId="27003"/>
    <cellStyle name="Total 9 25 2" xfId="27004"/>
    <cellStyle name="Total 9 26" xfId="27005"/>
    <cellStyle name="Total 9 26 2" xfId="27006"/>
    <cellStyle name="Total 9 27" xfId="27007"/>
    <cellStyle name="Total 9 27 2" xfId="27008"/>
    <cellStyle name="Total 9 28" xfId="27009"/>
    <cellStyle name="Total 9 3" xfId="27010"/>
    <cellStyle name="Total 9 3 10" xfId="27011"/>
    <cellStyle name="Total 9 3 10 2" xfId="27012"/>
    <cellStyle name="Total 9 3 11" xfId="27013"/>
    <cellStyle name="Total 9 3 11 2" xfId="27014"/>
    <cellStyle name="Total 9 3 12" xfId="27015"/>
    <cellStyle name="Total 9 3 12 2" xfId="27016"/>
    <cellStyle name="Total 9 3 13" xfId="27017"/>
    <cellStyle name="Total 9 3 13 2" xfId="27018"/>
    <cellStyle name="Total 9 3 14" xfId="27019"/>
    <cellStyle name="Total 9 3 14 2" xfId="27020"/>
    <cellStyle name="Total 9 3 15" xfId="27021"/>
    <cellStyle name="Total 9 3 15 2" xfId="27022"/>
    <cellStyle name="Total 9 3 16" xfId="27023"/>
    <cellStyle name="Total 9 3 16 2" xfId="27024"/>
    <cellStyle name="Total 9 3 17" xfId="27025"/>
    <cellStyle name="Total 9 3 17 2" xfId="27026"/>
    <cellStyle name="Total 9 3 18" xfId="27027"/>
    <cellStyle name="Total 9 3 18 2" xfId="27028"/>
    <cellStyle name="Total 9 3 19" xfId="27029"/>
    <cellStyle name="Total 9 3 19 2" xfId="27030"/>
    <cellStyle name="Total 9 3 2" xfId="27031"/>
    <cellStyle name="Total 9 3 2 10" xfId="27032"/>
    <cellStyle name="Total 9 3 2 10 2" xfId="27033"/>
    <cellStyle name="Total 9 3 2 11" xfId="27034"/>
    <cellStyle name="Total 9 3 2 11 2" xfId="27035"/>
    <cellStyle name="Total 9 3 2 12" xfId="27036"/>
    <cellStyle name="Total 9 3 2 12 2" xfId="27037"/>
    <cellStyle name="Total 9 3 2 13" xfId="27038"/>
    <cellStyle name="Total 9 3 2 13 2" xfId="27039"/>
    <cellStyle name="Total 9 3 2 14" xfId="27040"/>
    <cellStyle name="Total 9 3 2 14 2" xfId="27041"/>
    <cellStyle name="Total 9 3 2 15" xfId="27042"/>
    <cellStyle name="Total 9 3 2 15 2" xfId="27043"/>
    <cellStyle name="Total 9 3 2 16" xfId="27044"/>
    <cellStyle name="Total 9 3 2 16 2" xfId="27045"/>
    <cellStyle name="Total 9 3 2 17" xfId="27046"/>
    <cellStyle name="Total 9 3 2 17 2" xfId="27047"/>
    <cellStyle name="Total 9 3 2 18" xfId="27048"/>
    <cellStyle name="Total 9 3 2 18 2" xfId="27049"/>
    <cellStyle name="Total 9 3 2 19" xfId="27050"/>
    <cellStyle name="Total 9 3 2 2" xfId="27051"/>
    <cellStyle name="Total 9 3 2 2 2" xfId="27052"/>
    <cellStyle name="Total 9 3 2 3" xfId="27053"/>
    <cellStyle name="Total 9 3 2 3 2" xfId="27054"/>
    <cellStyle name="Total 9 3 2 4" xfId="27055"/>
    <cellStyle name="Total 9 3 2 4 2" xfId="27056"/>
    <cellStyle name="Total 9 3 2 5" xfId="27057"/>
    <cellStyle name="Total 9 3 2 5 2" xfId="27058"/>
    <cellStyle name="Total 9 3 2 6" xfId="27059"/>
    <cellStyle name="Total 9 3 2 6 2" xfId="27060"/>
    <cellStyle name="Total 9 3 2 7" xfId="27061"/>
    <cellStyle name="Total 9 3 2 7 2" xfId="27062"/>
    <cellStyle name="Total 9 3 2 8" xfId="27063"/>
    <cellStyle name="Total 9 3 2 8 2" xfId="27064"/>
    <cellStyle name="Total 9 3 2 9" xfId="27065"/>
    <cellStyle name="Total 9 3 2 9 2" xfId="27066"/>
    <cellStyle name="Total 9 3 20" xfId="27067"/>
    <cellStyle name="Total 9 3 3" xfId="27068"/>
    <cellStyle name="Total 9 3 3 10" xfId="27069"/>
    <cellStyle name="Total 9 3 3 10 2" xfId="27070"/>
    <cellStyle name="Total 9 3 3 11" xfId="27071"/>
    <cellStyle name="Total 9 3 3 11 2" xfId="27072"/>
    <cellStyle name="Total 9 3 3 12" xfId="27073"/>
    <cellStyle name="Total 9 3 3 12 2" xfId="27074"/>
    <cellStyle name="Total 9 3 3 13" xfId="27075"/>
    <cellStyle name="Total 9 3 3 13 2" xfId="27076"/>
    <cellStyle name="Total 9 3 3 14" xfId="27077"/>
    <cellStyle name="Total 9 3 3 14 2" xfId="27078"/>
    <cellStyle name="Total 9 3 3 15" xfId="27079"/>
    <cellStyle name="Total 9 3 3 15 2" xfId="27080"/>
    <cellStyle name="Total 9 3 3 16" xfId="27081"/>
    <cellStyle name="Total 9 3 3 16 2" xfId="27082"/>
    <cellStyle name="Total 9 3 3 17" xfId="27083"/>
    <cellStyle name="Total 9 3 3 17 2" xfId="27084"/>
    <cellStyle name="Total 9 3 3 18" xfId="27085"/>
    <cellStyle name="Total 9 3 3 18 2" xfId="27086"/>
    <cellStyle name="Total 9 3 3 19" xfId="27087"/>
    <cellStyle name="Total 9 3 3 2" xfId="27088"/>
    <cellStyle name="Total 9 3 3 2 2" xfId="27089"/>
    <cellStyle name="Total 9 3 3 3" xfId="27090"/>
    <cellStyle name="Total 9 3 3 3 2" xfId="27091"/>
    <cellStyle name="Total 9 3 3 4" xfId="27092"/>
    <cellStyle name="Total 9 3 3 4 2" xfId="27093"/>
    <cellStyle name="Total 9 3 3 5" xfId="27094"/>
    <cellStyle name="Total 9 3 3 5 2" xfId="27095"/>
    <cellStyle name="Total 9 3 3 6" xfId="27096"/>
    <cellStyle name="Total 9 3 3 6 2" xfId="27097"/>
    <cellStyle name="Total 9 3 3 7" xfId="27098"/>
    <cellStyle name="Total 9 3 3 7 2" xfId="27099"/>
    <cellStyle name="Total 9 3 3 8" xfId="27100"/>
    <cellStyle name="Total 9 3 3 8 2" xfId="27101"/>
    <cellStyle name="Total 9 3 3 9" xfId="27102"/>
    <cellStyle name="Total 9 3 3 9 2" xfId="27103"/>
    <cellStyle name="Total 9 3 4" xfId="27104"/>
    <cellStyle name="Total 9 3 4 10" xfId="27105"/>
    <cellStyle name="Total 9 3 4 10 2" xfId="27106"/>
    <cellStyle name="Total 9 3 4 11" xfId="27107"/>
    <cellStyle name="Total 9 3 4 11 2" xfId="27108"/>
    <cellStyle name="Total 9 3 4 12" xfId="27109"/>
    <cellStyle name="Total 9 3 4 12 2" xfId="27110"/>
    <cellStyle name="Total 9 3 4 13" xfId="27111"/>
    <cellStyle name="Total 9 3 4 13 2" xfId="27112"/>
    <cellStyle name="Total 9 3 4 14" xfId="27113"/>
    <cellStyle name="Total 9 3 4 14 2" xfId="27114"/>
    <cellStyle name="Total 9 3 4 15" xfId="27115"/>
    <cellStyle name="Total 9 3 4 15 2" xfId="27116"/>
    <cellStyle name="Total 9 3 4 16" xfId="27117"/>
    <cellStyle name="Total 9 3 4 2" xfId="27118"/>
    <cellStyle name="Total 9 3 4 2 2" xfId="27119"/>
    <cellStyle name="Total 9 3 4 3" xfId="27120"/>
    <cellStyle name="Total 9 3 4 3 2" xfId="27121"/>
    <cellStyle name="Total 9 3 4 4" xfId="27122"/>
    <cellStyle name="Total 9 3 4 4 2" xfId="27123"/>
    <cellStyle name="Total 9 3 4 5" xfId="27124"/>
    <cellStyle name="Total 9 3 4 5 2" xfId="27125"/>
    <cellStyle name="Total 9 3 4 6" xfId="27126"/>
    <cellStyle name="Total 9 3 4 6 2" xfId="27127"/>
    <cellStyle name="Total 9 3 4 7" xfId="27128"/>
    <cellStyle name="Total 9 3 4 7 2" xfId="27129"/>
    <cellStyle name="Total 9 3 4 8" xfId="27130"/>
    <cellStyle name="Total 9 3 4 8 2" xfId="27131"/>
    <cellStyle name="Total 9 3 4 9" xfId="27132"/>
    <cellStyle name="Total 9 3 4 9 2" xfId="27133"/>
    <cellStyle name="Total 9 3 5" xfId="27134"/>
    <cellStyle name="Total 9 3 5 10" xfId="27135"/>
    <cellStyle name="Total 9 3 5 10 2" xfId="27136"/>
    <cellStyle name="Total 9 3 5 11" xfId="27137"/>
    <cellStyle name="Total 9 3 5 11 2" xfId="27138"/>
    <cellStyle name="Total 9 3 5 12" xfId="27139"/>
    <cellStyle name="Total 9 3 5 12 2" xfId="27140"/>
    <cellStyle name="Total 9 3 5 13" xfId="27141"/>
    <cellStyle name="Total 9 3 5 13 2" xfId="27142"/>
    <cellStyle name="Total 9 3 5 14" xfId="27143"/>
    <cellStyle name="Total 9 3 5 14 2" xfId="27144"/>
    <cellStyle name="Total 9 3 5 15" xfId="27145"/>
    <cellStyle name="Total 9 3 5 15 2" xfId="27146"/>
    <cellStyle name="Total 9 3 5 16" xfId="27147"/>
    <cellStyle name="Total 9 3 5 2" xfId="27148"/>
    <cellStyle name="Total 9 3 5 2 2" xfId="27149"/>
    <cellStyle name="Total 9 3 5 3" xfId="27150"/>
    <cellStyle name="Total 9 3 5 3 2" xfId="27151"/>
    <cellStyle name="Total 9 3 5 4" xfId="27152"/>
    <cellStyle name="Total 9 3 5 4 2" xfId="27153"/>
    <cellStyle name="Total 9 3 5 5" xfId="27154"/>
    <cellStyle name="Total 9 3 5 5 2" xfId="27155"/>
    <cellStyle name="Total 9 3 5 6" xfId="27156"/>
    <cellStyle name="Total 9 3 5 6 2" xfId="27157"/>
    <cellStyle name="Total 9 3 5 7" xfId="27158"/>
    <cellStyle name="Total 9 3 5 7 2" xfId="27159"/>
    <cellStyle name="Total 9 3 5 8" xfId="27160"/>
    <cellStyle name="Total 9 3 5 8 2" xfId="27161"/>
    <cellStyle name="Total 9 3 5 9" xfId="27162"/>
    <cellStyle name="Total 9 3 5 9 2" xfId="27163"/>
    <cellStyle name="Total 9 3 6" xfId="27164"/>
    <cellStyle name="Total 9 3 6 10" xfId="27165"/>
    <cellStyle name="Total 9 3 6 10 2" xfId="27166"/>
    <cellStyle name="Total 9 3 6 11" xfId="27167"/>
    <cellStyle name="Total 9 3 6 11 2" xfId="27168"/>
    <cellStyle name="Total 9 3 6 12" xfId="27169"/>
    <cellStyle name="Total 9 3 6 12 2" xfId="27170"/>
    <cellStyle name="Total 9 3 6 13" xfId="27171"/>
    <cellStyle name="Total 9 3 6 13 2" xfId="27172"/>
    <cellStyle name="Total 9 3 6 14" xfId="27173"/>
    <cellStyle name="Total 9 3 6 14 2" xfId="27174"/>
    <cellStyle name="Total 9 3 6 15" xfId="27175"/>
    <cellStyle name="Total 9 3 6 2" xfId="27176"/>
    <cellStyle name="Total 9 3 6 2 2" xfId="27177"/>
    <cellStyle name="Total 9 3 6 3" xfId="27178"/>
    <cellStyle name="Total 9 3 6 3 2" xfId="27179"/>
    <cellStyle name="Total 9 3 6 4" xfId="27180"/>
    <cellStyle name="Total 9 3 6 4 2" xfId="27181"/>
    <cellStyle name="Total 9 3 6 5" xfId="27182"/>
    <cellStyle name="Total 9 3 6 5 2" xfId="27183"/>
    <cellStyle name="Total 9 3 6 6" xfId="27184"/>
    <cellStyle name="Total 9 3 6 6 2" xfId="27185"/>
    <cellStyle name="Total 9 3 6 7" xfId="27186"/>
    <cellStyle name="Total 9 3 6 7 2" xfId="27187"/>
    <cellStyle name="Total 9 3 6 8" xfId="27188"/>
    <cellStyle name="Total 9 3 6 8 2" xfId="27189"/>
    <cellStyle name="Total 9 3 6 9" xfId="27190"/>
    <cellStyle name="Total 9 3 6 9 2" xfId="27191"/>
    <cellStyle name="Total 9 3 7" xfId="27192"/>
    <cellStyle name="Total 9 3 7 2" xfId="27193"/>
    <cellStyle name="Total 9 3 8" xfId="27194"/>
    <cellStyle name="Total 9 3 8 2" xfId="27195"/>
    <cellStyle name="Total 9 3 9" xfId="27196"/>
    <cellStyle name="Total 9 3 9 2" xfId="27197"/>
    <cellStyle name="Total 9 4" xfId="27198"/>
    <cellStyle name="Total 9 4 10" xfId="27199"/>
    <cellStyle name="Total 9 4 10 2" xfId="27200"/>
    <cellStyle name="Total 9 4 11" xfId="27201"/>
    <cellStyle name="Total 9 4 11 2" xfId="27202"/>
    <cellStyle name="Total 9 4 12" xfId="27203"/>
    <cellStyle name="Total 9 4 12 2" xfId="27204"/>
    <cellStyle name="Total 9 4 13" xfId="27205"/>
    <cellStyle name="Total 9 4 13 2" xfId="27206"/>
    <cellStyle name="Total 9 4 14" xfId="27207"/>
    <cellStyle name="Total 9 4 14 2" xfId="27208"/>
    <cellStyle name="Total 9 4 15" xfId="27209"/>
    <cellStyle name="Total 9 4 15 2" xfId="27210"/>
    <cellStyle name="Total 9 4 16" xfId="27211"/>
    <cellStyle name="Total 9 4 16 2" xfId="27212"/>
    <cellStyle name="Total 9 4 17" xfId="27213"/>
    <cellStyle name="Total 9 4 17 2" xfId="27214"/>
    <cellStyle name="Total 9 4 18" xfId="27215"/>
    <cellStyle name="Total 9 4 18 2" xfId="27216"/>
    <cellStyle name="Total 9 4 19" xfId="27217"/>
    <cellStyle name="Total 9 4 19 2" xfId="27218"/>
    <cellStyle name="Total 9 4 2" xfId="27219"/>
    <cellStyle name="Total 9 4 2 10" xfId="27220"/>
    <cellStyle name="Total 9 4 2 10 2" xfId="27221"/>
    <cellStyle name="Total 9 4 2 11" xfId="27222"/>
    <cellStyle name="Total 9 4 2 11 2" xfId="27223"/>
    <cellStyle name="Total 9 4 2 12" xfId="27224"/>
    <cellStyle name="Total 9 4 2 12 2" xfId="27225"/>
    <cellStyle name="Total 9 4 2 13" xfId="27226"/>
    <cellStyle name="Total 9 4 2 13 2" xfId="27227"/>
    <cellStyle name="Total 9 4 2 14" xfId="27228"/>
    <cellStyle name="Total 9 4 2 14 2" xfId="27229"/>
    <cellStyle name="Total 9 4 2 15" xfId="27230"/>
    <cellStyle name="Total 9 4 2 15 2" xfId="27231"/>
    <cellStyle name="Total 9 4 2 16" xfId="27232"/>
    <cellStyle name="Total 9 4 2 16 2" xfId="27233"/>
    <cellStyle name="Total 9 4 2 17" xfId="27234"/>
    <cellStyle name="Total 9 4 2 17 2" xfId="27235"/>
    <cellStyle name="Total 9 4 2 18" xfId="27236"/>
    <cellStyle name="Total 9 4 2 18 2" xfId="27237"/>
    <cellStyle name="Total 9 4 2 19" xfId="27238"/>
    <cellStyle name="Total 9 4 2 2" xfId="27239"/>
    <cellStyle name="Total 9 4 2 2 2" xfId="27240"/>
    <cellStyle name="Total 9 4 2 3" xfId="27241"/>
    <cellStyle name="Total 9 4 2 3 2" xfId="27242"/>
    <cellStyle name="Total 9 4 2 4" xfId="27243"/>
    <cellStyle name="Total 9 4 2 4 2" xfId="27244"/>
    <cellStyle name="Total 9 4 2 5" xfId="27245"/>
    <cellStyle name="Total 9 4 2 5 2" xfId="27246"/>
    <cellStyle name="Total 9 4 2 6" xfId="27247"/>
    <cellStyle name="Total 9 4 2 6 2" xfId="27248"/>
    <cellStyle name="Total 9 4 2 7" xfId="27249"/>
    <cellStyle name="Total 9 4 2 7 2" xfId="27250"/>
    <cellStyle name="Total 9 4 2 8" xfId="27251"/>
    <cellStyle name="Total 9 4 2 8 2" xfId="27252"/>
    <cellStyle name="Total 9 4 2 9" xfId="27253"/>
    <cellStyle name="Total 9 4 2 9 2" xfId="27254"/>
    <cellStyle name="Total 9 4 20" xfId="27255"/>
    <cellStyle name="Total 9 4 3" xfId="27256"/>
    <cellStyle name="Total 9 4 3 10" xfId="27257"/>
    <cellStyle name="Total 9 4 3 10 2" xfId="27258"/>
    <cellStyle name="Total 9 4 3 11" xfId="27259"/>
    <cellStyle name="Total 9 4 3 11 2" xfId="27260"/>
    <cellStyle name="Total 9 4 3 12" xfId="27261"/>
    <cellStyle name="Total 9 4 3 12 2" xfId="27262"/>
    <cellStyle name="Total 9 4 3 13" xfId="27263"/>
    <cellStyle name="Total 9 4 3 13 2" xfId="27264"/>
    <cellStyle name="Total 9 4 3 14" xfId="27265"/>
    <cellStyle name="Total 9 4 3 14 2" xfId="27266"/>
    <cellStyle name="Total 9 4 3 15" xfId="27267"/>
    <cellStyle name="Total 9 4 3 15 2" xfId="27268"/>
    <cellStyle name="Total 9 4 3 16" xfId="27269"/>
    <cellStyle name="Total 9 4 3 16 2" xfId="27270"/>
    <cellStyle name="Total 9 4 3 17" xfId="27271"/>
    <cellStyle name="Total 9 4 3 17 2" xfId="27272"/>
    <cellStyle name="Total 9 4 3 18" xfId="27273"/>
    <cellStyle name="Total 9 4 3 18 2" xfId="27274"/>
    <cellStyle name="Total 9 4 3 19" xfId="27275"/>
    <cellStyle name="Total 9 4 3 2" xfId="27276"/>
    <cellStyle name="Total 9 4 3 2 2" xfId="27277"/>
    <cellStyle name="Total 9 4 3 3" xfId="27278"/>
    <cellStyle name="Total 9 4 3 3 2" xfId="27279"/>
    <cellStyle name="Total 9 4 3 4" xfId="27280"/>
    <cellStyle name="Total 9 4 3 4 2" xfId="27281"/>
    <cellStyle name="Total 9 4 3 5" xfId="27282"/>
    <cellStyle name="Total 9 4 3 5 2" xfId="27283"/>
    <cellStyle name="Total 9 4 3 6" xfId="27284"/>
    <cellStyle name="Total 9 4 3 6 2" xfId="27285"/>
    <cellStyle name="Total 9 4 3 7" xfId="27286"/>
    <cellStyle name="Total 9 4 3 7 2" xfId="27287"/>
    <cellStyle name="Total 9 4 3 8" xfId="27288"/>
    <cellStyle name="Total 9 4 3 8 2" xfId="27289"/>
    <cellStyle name="Total 9 4 3 9" xfId="27290"/>
    <cellStyle name="Total 9 4 3 9 2" xfId="27291"/>
    <cellStyle name="Total 9 4 4" xfId="27292"/>
    <cellStyle name="Total 9 4 4 10" xfId="27293"/>
    <cellStyle name="Total 9 4 4 10 2" xfId="27294"/>
    <cellStyle name="Total 9 4 4 11" xfId="27295"/>
    <cellStyle name="Total 9 4 4 11 2" xfId="27296"/>
    <cellStyle name="Total 9 4 4 12" xfId="27297"/>
    <cellStyle name="Total 9 4 4 12 2" xfId="27298"/>
    <cellStyle name="Total 9 4 4 13" xfId="27299"/>
    <cellStyle name="Total 9 4 4 13 2" xfId="27300"/>
    <cellStyle name="Total 9 4 4 14" xfId="27301"/>
    <cellStyle name="Total 9 4 4 14 2" xfId="27302"/>
    <cellStyle name="Total 9 4 4 15" xfId="27303"/>
    <cellStyle name="Total 9 4 4 15 2" xfId="27304"/>
    <cellStyle name="Total 9 4 4 16" xfId="27305"/>
    <cellStyle name="Total 9 4 4 2" xfId="27306"/>
    <cellStyle name="Total 9 4 4 2 2" xfId="27307"/>
    <cellStyle name="Total 9 4 4 3" xfId="27308"/>
    <cellStyle name="Total 9 4 4 3 2" xfId="27309"/>
    <cellStyle name="Total 9 4 4 4" xfId="27310"/>
    <cellStyle name="Total 9 4 4 4 2" xfId="27311"/>
    <cellStyle name="Total 9 4 4 5" xfId="27312"/>
    <cellStyle name="Total 9 4 4 5 2" xfId="27313"/>
    <cellStyle name="Total 9 4 4 6" xfId="27314"/>
    <cellStyle name="Total 9 4 4 6 2" xfId="27315"/>
    <cellStyle name="Total 9 4 4 7" xfId="27316"/>
    <cellStyle name="Total 9 4 4 7 2" xfId="27317"/>
    <cellStyle name="Total 9 4 4 8" xfId="27318"/>
    <cellStyle name="Total 9 4 4 8 2" xfId="27319"/>
    <cellStyle name="Total 9 4 4 9" xfId="27320"/>
    <cellStyle name="Total 9 4 4 9 2" xfId="27321"/>
    <cellStyle name="Total 9 4 5" xfId="27322"/>
    <cellStyle name="Total 9 4 5 10" xfId="27323"/>
    <cellStyle name="Total 9 4 5 10 2" xfId="27324"/>
    <cellStyle name="Total 9 4 5 11" xfId="27325"/>
    <cellStyle name="Total 9 4 5 11 2" xfId="27326"/>
    <cellStyle name="Total 9 4 5 12" xfId="27327"/>
    <cellStyle name="Total 9 4 5 12 2" xfId="27328"/>
    <cellStyle name="Total 9 4 5 13" xfId="27329"/>
    <cellStyle name="Total 9 4 5 13 2" xfId="27330"/>
    <cellStyle name="Total 9 4 5 14" xfId="27331"/>
    <cellStyle name="Total 9 4 5 14 2" xfId="27332"/>
    <cellStyle name="Total 9 4 5 15" xfId="27333"/>
    <cellStyle name="Total 9 4 5 15 2" xfId="27334"/>
    <cellStyle name="Total 9 4 5 16" xfId="27335"/>
    <cellStyle name="Total 9 4 5 2" xfId="27336"/>
    <cellStyle name="Total 9 4 5 2 2" xfId="27337"/>
    <cellStyle name="Total 9 4 5 3" xfId="27338"/>
    <cellStyle name="Total 9 4 5 3 2" xfId="27339"/>
    <cellStyle name="Total 9 4 5 4" xfId="27340"/>
    <cellStyle name="Total 9 4 5 4 2" xfId="27341"/>
    <cellStyle name="Total 9 4 5 5" xfId="27342"/>
    <cellStyle name="Total 9 4 5 5 2" xfId="27343"/>
    <cellStyle name="Total 9 4 5 6" xfId="27344"/>
    <cellStyle name="Total 9 4 5 6 2" xfId="27345"/>
    <cellStyle name="Total 9 4 5 7" xfId="27346"/>
    <cellStyle name="Total 9 4 5 7 2" xfId="27347"/>
    <cellStyle name="Total 9 4 5 8" xfId="27348"/>
    <cellStyle name="Total 9 4 5 8 2" xfId="27349"/>
    <cellStyle name="Total 9 4 5 9" xfId="27350"/>
    <cellStyle name="Total 9 4 5 9 2" xfId="27351"/>
    <cellStyle name="Total 9 4 6" xfId="27352"/>
    <cellStyle name="Total 9 4 6 10" xfId="27353"/>
    <cellStyle name="Total 9 4 6 10 2" xfId="27354"/>
    <cellStyle name="Total 9 4 6 11" xfId="27355"/>
    <cellStyle name="Total 9 4 6 11 2" xfId="27356"/>
    <cellStyle name="Total 9 4 6 12" xfId="27357"/>
    <cellStyle name="Total 9 4 6 12 2" xfId="27358"/>
    <cellStyle name="Total 9 4 6 13" xfId="27359"/>
    <cellStyle name="Total 9 4 6 13 2" xfId="27360"/>
    <cellStyle name="Total 9 4 6 14" xfId="27361"/>
    <cellStyle name="Total 9 4 6 14 2" xfId="27362"/>
    <cellStyle name="Total 9 4 6 15" xfId="27363"/>
    <cellStyle name="Total 9 4 6 2" xfId="27364"/>
    <cellStyle name="Total 9 4 6 2 2" xfId="27365"/>
    <cellStyle name="Total 9 4 6 3" xfId="27366"/>
    <cellStyle name="Total 9 4 6 3 2" xfId="27367"/>
    <cellStyle name="Total 9 4 6 4" xfId="27368"/>
    <cellStyle name="Total 9 4 6 4 2" xfId="27369"/>
    <cellStyle name="Total 9 4 6 5" xfId="27370"/>
    <cellStyle name="Total 9 4 6 5 2" xfId="27371"/>
    <cellStyle name="Total 9 4 6 6" xfId="27372"/>
    <cellStyle name="Total 9 4 6 6 2" xfId="27373"/>
    <cellStyle name="Total 9 4 6 7" xfId="27374"/>
    <cellStyle name="Total 9 4 6 7 2" xfId="27375"/>
    <cellStyle name="Total 9 4 6 8" xfId="27376"/>
    <cellStyle name="Total 9 4 6 8 2" xfId="27377"/>
    <cellStyle name="Total 9 4 6 9" xfId="27378"/>
    <cellStyle name="Total 9 4 6 9 2" xfId="27379"/>
    <cellStyle name="Total 9 4 7" xfId="27380"/>
    <cellStyle name="Total 9 4 7 2" xfId="27381"/>
    <cellStyle name="Total 9 4 8" xfId="27382"/>
    <cellStyle name="Total 9 4 8 2" xfId="27383"/>
    <cellStyle name="Total 9 4 9" xfId="27384"/>
    <cellStyle name="Total 9 4 9 2" xfId="27385"/>
    <cellStyle name="Total 9 5" xfId="27386"/>
    <cellStyle name="Total 9 5 10" xfId="27387"/>
    <cellStyle name="Total 9 5 10 2" xfId="27388"/>
    <cellStyle name="Total 9 5 11" xfId="27389"/>
    <cellStyle name="Total 9 5 11 2" xfId="27390"/>
    <cellStyle name="Total 9 5 12" xfId="27391"/>
    <cellStyle name="Total 9 5 12 2" xfId="27392"/>
    <cellStyle name="Total 9 5 13" xfId="27393"/>
    <cellStyle name="Total 9 5 13 2" xfId="27394"/>
    <cellStyle name="Total 9 5 14" xfId="27395"/>
    <cellStyle name="Total 9 5 14 2" xfId="27396"/>
    <cellStyle name="Total 9 5 15" xfId="27397"/>
    <cellStyle name="Total 9 5 15 2" xfId="27398"/>
    <cellStyle name="Total 9 5 16" xfId="27399"/>
    <cellStyle name="Total 9 5 16 2" xfId="27400"/>
    <cellStyle name="Total 9 5 17" xfId="27401"/>
    <cellStyle name="Total 9 5 17 2" xfId="27402"/>
    <cellStyle name="Total 9 5 18" xfId="27403"/>
    <cellStyle name="Total 9 5 18 2" xfId="27404"/>
    <cellStyle name="Total 9 5 19" xfId="27405"/>
    <cellStyle name="Total 9 5 19 2" xfId="27406"/>
    <cellStyle name="Total 9 5 2" xfId="27407"/>
    <cellStyle name="Total 9 5 2 10" xfId="27408"/>
    <cellStyle name="Total 9 5 2 10 2" xfId="27409"/>
    <cellStyle name="Total 9 5 2 11" xfId="27410"/>
    <cellStyle name="Total 9 5 2 11 2" xfId="27411"/>
    <cellStyle name="Total 9 5 2 12" xfId="27412"/>
    <cellStyle name="Total 9 5 2 12 2" xfId="27413"/>
    <cellStyle name="Total 9 5 2 13" xfId="27414"/>
    <cellStyle name="Total 9 5 2 13 2" xfId="27415"/>
    <cellStyle name="Total 9 5 2 14" xfId="27416"/>
    <cellStyle name="Total 9 5 2 14 2" xfId="27417"/>
    <cellStyle name="Total 9 5 2 15" xfId="27418"/>
    <cellStyle name="Total 9 5 2 15 2" xfId="27419"/>
    <cellStyle name="Total 9 5 2 16" xfId="27420"/>
    <cellStyle name="Total 9 5 2 16 2" xfId="27421"/>
    <cellStyle name="Total 9 5 2 17" xfId="27422"/>
    <cellStyle name="Total 9 5 2 17 2" xfId="27423"/>
    <cellStyle name="Total 9 5 2 18" xfId="27424"/>
    <cellStyle name="Total 9 5 2 18 2" xfId="27425"/>
    <cellStyle name="Total 9 5 2 19" xfId="27426"/>
    <cellStyle name="Total 9 5 2 2" xfId="27427"/>
    <cellStyle name="Total 9 5 2 2 2" xfId="27428"/>
    <cellStyle name="Total 9 5 2 3" xfId="27429"/>
    <cellStyle name="Total 9 5 2 3 2" xfId="27430"/>
    <cellStyle name="Total 9 5 2 4" xfId="27431"/>
    <cellStyle name="Total 9 5 2 4 2" xfId="27432"/>
    <cellStyle name="Total 9 5 2 5" xfId="27433"/>
    <cellStyle name="Total 9 5 2 5 2" xfId="27434"/>
    <cellStyle name="Total 9 5 2 6" xfId="27435"/>
    <cellStyle name="Total 9 5 2 6 2" xfId="27436"/>
    <cellStyle name="Total 9 5 2 7" xfId="27437"/>
    <cellStyle name="Total 9 5 2 7 2" xfId="27438"/>
    <cellStyle name="Total 9 5 2 8" xfId="27439"/>
    <cellStyle name="Total 9 5 2 8 2" xfId="27440"/>
    <cellStyle name="Total 9 5 2 9" xfId="27441"/>
    <cellStyle name="Total 9 5 2 9 2" xfId="27442"/>
    <cellStyle name="Total 9 5 20" xfId="27443"/>
    <cellStyle name="Total 9 5 3" xfId="27444"/>
    <cellStyle name="Total 9 5 3 10" xfId="27445"/>
    <cellStyle name="Total 9 5 3 10 2" xfId="27446"/>
    <cellStyle name="Total 9 5 3 11" xfId="27447"/>
    <cellStyle name="Total 9 5 3 11 2" xfId="27448"/>
    <cellStyle name="Total 9 5 3 12" xfId="27449"/>
    <cellStyle name="Total 9 5 3 12 2" xfId="27450"/>
    <cellStyle name="Total 9 5 3 13" xfId="27451"/>
    <cellStyle name="Total 9 5 3 13 2" xfId="27452"/>
    <cellStyle name="Total 9 5 3 14" xfId="27453"/>
    <cellStyle name="Total 9 5 3 14 2" xfId="27454"/>
    <cellStyle name="Total 9 5 3 15" xfId="27455"/>
    <cellStyle name="Total 9 5 3 15 2" xfId="27456"/>
    <cellStyle name="Total 9 5 3 16" xfId="27457"/>
    <cellStyle name="Total 9 5 3 16 2" xfId="27458"/>
    <cellStyle name="Total 9 5 3 17" xfId="27459"/>
    <cellStyle name="Total 9 5 3 17 2" xfId="27460"/>
    <cellStyle name="Total 9 5 3 18" xfId="27461"/>
    <cellStyle name="Total 9 5 3 2" xfId="27462"/>
    <cellStyle name="Total 9 5 3 2 2" xfId="27463"/>
    <cellStyle name="Total 9 5 3 3" xfId="27464"/>
    <cellStyle name="Total 9 5 3 3 2" xfId="27465"/>
    <cellStyle name="Total 9 5 3 4" xfId="27466"/>
    <cellStyle name="Total 9 5 3 4 2" xfId="27467"/>
    <cellStyle name="Total 9 5 3 5" xfId="27468"/>
    <cellStyle name="Total 9 5 3 5 2" xfId="27469"/>
    <cellStyle name="Total 9 5 3 6" xfId="27470"/>
    <cellStyle name="Total 9 5 3 6 2" xfId="27471"/>
    <cellStyle name="Total 9 5 3 7" xfId="27472"/>
    <cellStyle name="Total 9 5 3 7 2" xfId="27473"/>
    <cellStyle name="Total 9 5 3 8" xfId="27474"/>
    <cellStyle name="Total 9 5 3 8 2" xfId="27475"/>
    <cellStyle name="Total 9 5 3 9" xfId="27476"/>
    <cellStyle name="Total 9 5 3 9 2" xfId="27477"/>
    <cellStyle name="Total 9 5 4" xfId="27478"/>
    <cellStyle name="Total 9 5 4 10" xfId="27479"/>
    <cellStyle name="Total 9 5 4 10 2" xfId="27480"/>
    <cellStyle name="Total 9 5 4 11" xfId="27481"/>
    <cellStyle name="Total 9 5 4 11 2" xfId="27482"/>
    <cellStyle name="Total 9 5 4 12" xfId="27483"/>
    <cellStyle name="Total 9 5 4 12 2" xfId="27484"/>
    <cellStyle name="Total 9 5 4 13" xfId="27485"/>
    <cellStyle name="Total 9 5 4 13 2" xfId="27486"/>
    <cellStyle name="Total 9 5 4 14" xfId="27487"/>
    <cellStyle name="Total 9 5 4 14 2" xfId="27488"/>
    <cellStyle name="Total 9 5 4 15" xfId="27489"/>
    <cellStyle name="Total 9 5 4 15 2" xfId="27490"/>
    <cellStyle name="Total 9 5 4 16" xfId="27491"/>
    <cellStyle name="Total 9 5 4 2" xfId="27492"/>
    <cellStyle name="Total 9 5 4 2 2" xfId="27493"/>
    <cellStyle name="Total 9 5 4 3" xfId="27494"/>
    <cellStyle name="Total 9 5 4 3 2" xfId="27495"/>
    <cellStyle name="Total 9 5 4 4" xfId="27496"/>
    <cellStyle name="Total 9 5 4 4 2" xfId="27497"/>
    <cellStyle name="Total 9 5 4 5" xfId="27498"/>
    <cellStyle name="Total 9 5 4 5 2" xfId="27499"/>
    <cellStyle name="Total 9 5 4 6" xfId="27500"/>
    <cellStyle name="Total 9 5 4 6 2" xfId="27501"/>
    <cellStyle name="Total 9 5 4 7" xfId="27502"/>
    <cellStyle name="Total 9 5 4 7 2" xfId="27503"/>
    <cellStyle name="Total 9 5 4 8" xfId="27504"/>
    <cellStyle name="Total 9 5 4 8 2" xfId="27505"/>
    <cellStyle name="Total 9 5 4 9" xfId="27506"/>
    <cellStyle name="Total 9 5 4 9 2" xfId="27507"/>
    <cellStyle name="Total 9 5 5" xfId="27508"/>
    <cellStyle name="Total 9 5 5 10" xfId="27509"/>
    <cellStyle name="Total 9 5 5 10 2" xfId="27510"/>
    <cellStyle name="Total 9 5 5 11" xfId="27511"/>
    <cellStyle name="Total 9 5 5 11 2" xfId="27512"/>
    <cellStyle name="Total 9 5 5 12" xfId="27513"/>
    <cellStyle name="Total 9 5 5 12 2" xfId="27514"/>
    <cellStyle name="Total 9 5 5 13" xfId="27515"/>
    <cellStyle name="Total 9 5 5 13 2" xfId="27516"/>
    <cellStyle name="Total 9 5 5 14" xfId="27517"/>
    <cellStyle name="Total 9 5 5 14 2" xfId="27518"/>
    <cellStyle name="Total 9 5 5 15" xfId="27519"/>
    <cellStyle name="Total 9 5 5 15 2" xfId="27520"/>
    <cellStyle name="Total 9 5 5 16" xfId="27521"/>
    <cellStyle name="Total 9 5 5 2" xfId="27522"/>
    <cellStyle name="Total 9 5 5 2 2" xfId="27523"/>
    <cellStyle name="Total 9 5 5 3" xfId="27524"/>
    <cellStyle name="Total 9 5 5 3 2" xfId="27525"/>
    <cellStyle name="Total 9 5 5 4" xfId="27526"/>
    <cellStyle name="Total 9 5 5 4 2" xfId="27527"/>
    <cellStyle name="Total 9 5 5 5" xfId="27528"/>
    <cellStyle name="Total 9 5 5 5 2" xfId="27529"/>
    <cellStyle name="Total 9 5 5 6" xfId="27530"/>
    <cellStyle name="Total 9 5 5 6 2" xfId="27531"/>
    <cellStyle name="Total 9 5 5 7" xfId="27532"/>
    <cellStyle name="Total 9 5 5 7 2" xfId="27533"/>
    <cellStyle name="Total 9 5 5 8" xfId="27534"/>
    <cellStyle name="Total 9 5 5 8 2" xfId="27535"/>
    <cellStyle name="Total 9 5 5 9" xfId="27536"/>
    <cellStyle name="Total 9 5 5 9 2" xfId="27537"/>
    <cellStyle name="Total 9 5 6" xfId="27538"/>
    <cellStyle name="Total 9 5 6 10" xfId="27539"/>
    <cellStyle name="Total 9 5 6 10 2" xfId="27540"/>
    <cellStyle name="Total 9 5 6 11" xfId="27541"/>
    <cellStyle name="Total 9 5 6 11 2" xfId="27542"/>
    <cellStyle name="Total 9 5 6 12" xfId="27543"/>
    <cellStyle name="Total 9 5 6 12 2" xfId="27544"/>
    <cellStyle name="Total 9 5 6 13" xfId="27545"/>
    <cellStyle name="Total 9 5 6 13 2" xfId="27546"/>
    <cellStyle name="Total 9 5 6 14" xfId="27547"/>
    <cellStyle name="Total 9 5 6 14 2" xfId="27548"/>
    <cellStyle name="Total 9 5 6 15" xfId="27549"/>
    <cellStyle name="Total 9 5 6 2" xfId="27550"/>
    <cellStyle name="Total 9 5 6 2 2" xfId="27551"/>
    <cellStyle name="Total 9 5 6 3" xfId="27552"/>
    <cellStyle name="Total 9 5 6 3 2" xfId="27553"/>
    <cellStyle name="Total 9 5 6 4" xfId="27554"/>
    <cellStyle name="Total 9 5 6 4 2" xfId="27555"/>
    <cellStyle name="Total 9 5 6 5" xfId="27556"/>
    <cellStyle name="Total 9 5 6 5 2" xfId="27557"/>
    <cellStyle name="Total 9 5 6 6" xfId="27558"/>
    <cellStyle name="Total 9 5 6 6 2" xfId="27559"/>
    <cellStyle name="Total 9 5 6 7" xfId="27560"/>
    <cellStyle name="Total 9 5 6 7 2" xfId="27561"/>
    <cellStyle name="Total 9 5 6 8" xfId="27562"/>
    <cellStyle name="Total 9 5 6 8 2" xfId="27563"/>
    <cellStyle name="Total 9 5 6 9" xfId="27564"/>
    <cellStyle name="Total 9 5 6 9 2" xfId="27565"/>
    <cellStyle name="Total 9 5 7" xfId="27566"/>
    <cellStyle name="Total 9 5 7 2" xfId="27567"/>
    <cellStyle name="Total 9 5 8" xfId="27568"/>
    <cellStyle name="Total 9 5 8 2" xfId="27569"/>
    <cellStyle name="Total 9 5 9" xfId="27570"/>
    <cellStyle name="Total 9 5 9 2" xfId="27571"/>
    <cellStyle name="Total 9 6" xfId="27572"/>
    <cellStyle name="Total 9 6 10" xfId="27573"/>
    <cellStyle name="Total 9 6 10 2" xfId="27574"/>
    <cellStyle name="Total 9 6 11" xfId="27575"/>
    <cellStyle name="Total 9 6 11 2" xfId="27576"/>
    <cellStyle name="Total 9 6 12" xfId="27577"/>
    <cellStyle name="Total 9 6 12 2" xfId="27578"/>
    <cellStyle name="Total 9 6 13" xfId="27579"/>
    <cellStyle name="Total 9 6 13 2" xfId="27580"/>
    <cellStyle name="Total 9 6 14" xfId="27581"/>
    <cellStyle name="Total 9 6 14 2" xfId="27582"/>
    <cellStyle name="Total 9 6 15" xfId="27583"/>
    <cellStyle name="Total 9 6 15 2" xfId="27584"/>
    <cellStyle name="Total 9 6 16" xfId="27585"/>
    <cellStyle name="Total 9 6 16 2" xfId="27586"/>
    <cellStyle name="Total 9 6 17" xfId="27587"/>
    <cellStyle name="Total 9 6 17 2" xfId="27588"/>
    <cellStyle name="Total 9 6 18" xfId="27589"/>
    <cellStyle name="Total 9 6 18 2" xfId="27590"/>
    <cellStyle name="Total 9 6 19" xfId="27591"/>
    <cellStyle name="Total 9 6 2" xfId="27592"/>
    <cellStyle name="Total 9 6 2 10" xfId="27593"/>
    <cellStyle name="Total 9 6 2 10 2" xfId="27594"/>
    <cellStyle name="Total 9 6 2 11" xfId="27595"/>
    <cellStyle name="Total 9 6 2 11 2" xfId="27596"/>
    <cellStyle name="Total 9 6 2 12" xfId="27597"/>
    <cellStyle name="Total 9 6 2 12 2" xfId="27598"/>
    <cellStyle name="Total 9 6 2 13" xfId="27599"/>
    <cellStyle name="Total 9 6 2 13 2" xfId="27600"/>
    <cellStyle name="Total 9 6 2 14" xfId="27601"/>
    <cellStyle name="Total 9 6 2 14 2" xfId="27602"/>
    <cellStyle name="Total 9 6 2 15" xfId="27603"/>
    <cellStyle name="Total 9 6 2 15 2" xfId="27604"/>
    <cellStyle name="Total 9 6 2 16" xfId="27605"/>
    <cellStyle name="Total 9 6 2 16 2" xfId="27606"/>
    <cellStyle name="Total 9 6 2 17" xfId="27607"/>
    <cellStyle name="Total 9 6 2 17 2" xfId="27608"/>
    <cellStyle name="Total 9 6 2 18" xfId="27609"/>
    <cellStyle name="Total 9 6 2 2" xfId="27610"/>
    <cellStyle name="Total 9 6 2 2 2" xfId="27611"/>
    <cellStyle name="Total 9 6 2 3" xfId="27612"/>
    <cellStyle name="Total 9 6 2 3 2" xfId="27613"/>
    <cellStyle name="Total 9 6 2 4" xfId="27614"/>
    <cellStyle name="Total 9 6 2 4 2" xfId="27615"/>
    <cellStyle name="Total 9 6 2 5" xfId="27616"/>
    <cellStyle name="Total 9 6 2 5 2" xfId="27617"/>
    <cellStyle name="Total 9 6 2 6" xfId="27618"/>
    <cellStyle name="Total 9 6 2 6 2" xfId="27619"/>
    <cellStyle name="Total 9 6 2 7" xfId="27620"/>
    <cellStyle name="Total 9 6 2 7 2" xfId="27621"/>
    <cellStyle name="Total 9 6 2 8" xfId="27622"/>
    <cellStyle name="Total 9 6 2 8 2" xfId="27623"/>
    <cellStyle name="Total 9 6 2 9" xfId="27624"/>
    <cellStyle name="Total 9 6 2 9 2" xfId="27625"/>
    <cellStyle name="Total 9 6 3" xfId="27626"/>
    <cellStyle name="Total 9 6 3 10" xfId="27627"/>
    <cellStyle name="Total 9 6 3 10 2" xfId="27628"/>
    <cellStyle name="Total 9 6 3 11" xfId="27629"/>
    <cellStyle name="Total 9 6 3 11 2" xfId="27630"/>
    <cellStyle name="Total 9 6 3 12" xfId="27631"/>
    <cellStyle name="Total 9 6 3 12 2" xfId="27632"/>
    <cellStyle name="Total 9 6 3 13" xfId="27633"/>
    <cellStyle name="Total 9 6 3 13 2" xfId="27634"/>
    <cellStyle name="Total 9 6 3 14" xfId="27635"/>
    <cellStyle name="Total 9 6 3 14 2" xfId="27636"/>
    <cellStyle name="Total 9 6 3 15" xfId="27637"/>
    <cellStyle name="Total 9 6 3 15 2" xfId="27638"/>
    <cellStyle name="Total 9 6 3 16" xfId="27639"/>
    <cellStyle name="Total 9 6 3 2" xfId="27640"/>
    <cellStyle name="Total 9 6 3 2 2" xfId="27641"/>
    <cellStyle name="Total 9 6 3 3" xfId="27642"/>
    <cellStyle name="Total 9 6 3 3 2" xfId="27643"/>
    <cellStyle name="Total 9 6 3 4" xfId="27644"/>
    <cellStyle name="Total 9 6 3 4 2" xfId="27645"/>
    <cellStyle name="Total 9 6 3 5" xfId="27646"/>
    <cellStyle name="Total 9 6 3 5 2" xfId="27647"/>
    <cellStyle name="Total 9 6 3 6" xfId="27648"/>
    <cellStyle name="Total 9 6 3 6 2" xfId="27649"/>
    <cellStyle name="Total 9 6 3 7" xfId="27650"/>
    <cellStyle name="Total 9 6 3 7 2" xfId="27651"/>
    <cellStyle name="Total 9 6 3 8" xfId="27652"/>
    <cellStyle name="Total 9 6 3 8 2" xfId="27653"/>
    <cellStyle name="Total 9 6 3 9" xfId="27654"/>
    <cellStyle name="Total 9 6 3 9 2" xfId="27655"/>
    <cellStyle name="Total 9 6 4" xfId="27656"/>
    <cellStyle name="Total 9 6 4 10" xfId="27657"/>
    <cellStyle name="Total 9 6 4 10 2" xfId="27658"/>
    <cellStyle name="Total 9 6 4 11" xfId="27659"/>
    <cellStyle name="Total 9 6 4 11 2" xfId="27660"/>
    <cellStyle name="Total 9 6 4 12" xfId="27661"/>
    <cellStyle name="Total 9 6 4 12 2" xfId="27662"/>
    <cellStyle name="Total 9 6 4 13" xfId="27663"/>
    <cellStyle name="Total 9 6 4 13 2" xfId="27664"/>
    <cellStyle name="Total 9 6 4 14" xfId="27665"/>
    <cellStyle name="Total 9 6 4 14 2" xfId="27666"/>
    <cellStyle name="Total 9 6 4 15" xfId="27667"/>
    <cellStyle name="Total 9 6 4 15 2" xfId="27668"/>
    <cellStyle name="Total 9 6 4 16" xfId="27669"/>
    <cellStyle name="Total 9 6 4 2" xfId="27670"/>
    <cellStyle name="Total 9 6 4 2 2" xfId="27671"/>
    <cellStyle name="Total 9 6 4 3" xfId="27672"/>
    <cellStyle name="Total 9 6 4 3 2" xfId="27673"/>
    <cellStyle name="Total 9 6 4 4" xfId="27674"/>
    <cellStyle name="Total 9 6 4 4 2" xfId="27675"/>
    <cellStyle name="Total 9 6 4 5" xfId="27676"/>
    <cellStyle name="Total 9 6 4 5 2" xfId="27677"/>
    <cellStyle name="Total 9 6 4 6" xfId="27678"/>
    <cellStyle name="Total 9 6 4 6 2" xfId="27679"/>
    <cellStyle name="Total 9 6 4 7" xfId="27680"/>
    <cellStyle name="Total 9 6 4 7 2" xfId="27681"/>
    <cellStyle name="Total 9 6 4 8" xfId="27682"/>
    <cellStyle name="Total 9 6 4 8 2" xfId="27683"/>
    <cellStyle name="Total 9 6 4 9" xfId="27684"/>
    <cellStyle name="Total 9 6 4 9 2" xfId="27685"/>
    <cellStyle name="Total 9 6 5" xfId="27686"/>
    <cellStyle name="Total 9 6 5 10" xfId="27687"/>
    <cellStyle name="Total 9 6 5 10 2" xfId="27688"/>
    <cellStyle name="Total 9 6 5 11" xfId="27689"/>
    <cellStyle name="Total 9 6 5 11 2" xfId="27690"/>
    <cellStyle name="Total 9 6 5 12" xfId="27691"/>
    <cellStyle name="Total 9 6 5 12 2" xfId="27692"/>
    <cellStyle name="Total 9 6 5 13" xfId="27693"/>
    <cellStyle name="Total 9 6 5 13 2" xfId="27694"/>
    <cellStyle name="Total 9 6 5 14" xfId="27695"/>
    <cellStyle name="Total 9 6 5 14 2" xfId="27696"/>
    <cellStyle name="Total 9 6 5 15" xfId="27697"/>
    <cellStyle name="Total 9 6 5 2" xfId="27698"/>
    <cellStyle name="Total 9 6 5 2 2" xfId="27699"/>
    <cellStyle name="Total 9 6 5 3" xfId="27700"/>
    <cellStyle name="Total 9 6 5 3 2" xfId="27701"/>
    <cellStyle name="Total 9 6 5 4" xfId="27702"/>
    <cellStyle name="Total 9 6 5 4 2" xfId="27703"/>
    <cellStyle name="Total 9 6 5 5" xfId="27704"/>
    <cellStyle name="Total 9 6 5 5 2" xfId="27705"/>
    <cellStyle name="Total 9 6 5 6" xfId="27706"/>
    <cellStyle name="Total 9 6 5 6 2" xfId="27707"/>
    <cellStyle name="Total 9 6 5 7" xfId="27708"/>
    <cellStyle name="Total 9 6 5 7 2" xfId="27709"/>
    <cellStyle name="Total 9 6 5 8" xfId="27710"/>
    <cellStyle name="Total 9 6 5 8 2" xfId="27711"/>
    <cellStyle name="Total 9 6 5 9" xfId="27712"/>
    <cellStyle name="Total 9 6 5 9 2" xfId="27713"/>
    <cellStyle name="Total 9 6 6" xfId="27714"/>
    <cellStyle name="Total 9 6 6 2" xfId="27715"/>
    <cellStyle name="Total 9 6 7" xfId="27716"/>
    <cellStyle name="Total 9 6 7 2" xfId="27717"/>
    <cellStyle name="Total 9 6 8" xfId="27718"/>
    <cellStyle name="Total 9 6 8 2" xfId="27719"/>
    <cellStyle name="Total 9 6 9" xfId="27720"/>
    <cellStyle name="Total 9 6 9 2" xfId="27721"/>
    <cellStyle name="Total 9 7" xfId="27722"/>
    <cellStyle name="Total 9 7 10" xfId="27723"/>
    <cellStyle name="Total 9 7 10 2" xfId="27724"/>
    <cellStyle name="Total 9 7 11" xfId="27725"/>
    <cellStyle name="Total 9 7 11 2" xfId="27726"/>
    <cellStyle name="Total 9 7 12" xfId="27727"/>
    <cellStyle name="Total 9 7 12 2" xfId="27728"/>
    <cellStyle name="Total 9 7 13" xfId="27729"/>
    <cellStyle name="Total 9 7 13 2" xfId="27730"/>
    <cellStyle name="Total 9 7 14" xfId="27731"/>
    <cellStyle name="Total 9 7 14 2" xfId="27732"/>
    <cellStyle name="Total 9 7 15" xfId="27733"/>
    <cellStyle name="Total 9 7 15 2" xfId="27734"/>
    <cellStyle name="Total 9 7 16" xfId="27735"/>
    <cellStyle name="Total 9 7 16 2" xfId="27736"/>
    <cellStyle name="Total 9 7 17" xfId="27737"/>
    <cellStyle name="Total 9 7 17 2" xfId="27738"/>
    <cellStyle name="Total 9 7 18" xfId="27739"/>
    <cellStyle name="Total 9 7 18 2" xfId="27740"/>
    <cellStyle name="Total 9 7 19" xfId="27741"/>
    <cellStyle name="Total 9 7 2" xfId="27742"/>
    <cellStyle name="Total 9 7 2 10" xfId="27743"/>
    <cellStyle name="Total 9 7 2 10 2" xfId="27744"/>
    <cellStyle name="Total 9 7 2 11" xfId="27745"/>
    <cellStyle name="Total 9 7 2 11 2" xfId="27746"/>
    <cellStyle name="Total 9 7 2 12" xfId="27747"/>
    <cellStyle name="Total 9 7 2 12 2" xfId="27748"/>
    <cellStyle name="Total 9 7 2 13" xfId="27749"/>
    <cellStyle name="Total 9 7 2 13 2" xfId="27750"/>
    <cellStyle name="Total 9 7 2 14" xfId="27751"/>
    <cellStyle name="Total 9 7 2 14 2" xfId="27752"/>
    <cellStyle name="Total 9 7 2 15" xfId="27753"/>
    <cellStyle name="Total 9 7 2 15 2" xfId="27754"/>
    <cellStyle name="Total 9 7 2 16" xfId="27755"/>
    <cellStyle name="Total 9 7 2 16 2" xfId="27756"/>
    <cellStyle name="Total 9 7 2 17" xfId="27757"/>
    <cellStyle name="Total 9 7 2 17 2" xfId="27758"/>
    <cellStyle name="Total 9 7 2 18" xfId="27759"/>
    <cellStyle name="Total 9 7 2 2" xfId="27760"/>
    <cellStyle name="Total 9 7 2 2 2" xfId="27761"/>
    <cellStyle name="Total 9 7 2 3" xfId="27762"/>
    <cellStyle name="Total 9 7 2 3 2" xfId="27763"/>
    <cellStyle name="Total 9 7 2 4" xfId="27764"/>
    <cellStyle name="Total 9 7 2 4 2" xfId="27765"/>
    <cellStyle name="Total 9 7 2 5" xfId="27766"/>
    <cellStyle name="Total 9 7 2 5 2" xfId="27767"/>
    <cellStyle name="Total 9 7 2 6" xfId="27768"/>
    <cellStyle name="Total 9 7 2 6 2" xfId="27769"/>
    <cellStyle name="Total 9 7 2 7" xfId="27770"/>
    <cellStyle name="Total 9 7 2 7 2" xfId="27771"/>
    <cellStyle name="Total 9 7 2 8" xfId="27772"/>
    <cellStyle name="Total 9 7 2 8 2" xfId="27773"/>
    <cellStyle name="Total 9 7 2 9" xfId="27774"/>
    <cellStyle name="Total 9 7 2 9 2" xfId="27775"/>
    <cellStyle name="Total 9 7 3" xfId="27776"/>
    <cellStyle name="Total 9 7 3 10" xfId="27777"/>
    <cellStyle name="Total 9 7 3 10 2" xfId="27778"/>
    <cellStyle name="Total 9 7 3 11" xfId="27779"/>
    <cellStyle name="Total 9 7 3 11 2" xfId="27780"/>
    <cellStyle name="Total 9 7 3 12" xfId="27781"/>
    <cellStyle name="Total 9 7 3 12 2" xfId="27782"/>
    <cellStyle name="Total 9 7 3 13" xfId="27783"/>
    <cellStyle name="Total 9 7 3 13 2" xfId="27784"/>
    <cellStyle name="Total 9 7 3 14" xfId="27785"/>
    <cellStyle name="Total 9 7 3 14 2" xfId="27786"/>
    <cellStyle name="Total 9 7 3 15" xfId="27787"/>
    <cellStyle name="Total 9 7 3 15 2" xfId="27788"/>
    <cellStyle name="Total 9 7 3 16" xfId="27789"/>
    <cellStyle name="Total 9 7 3 2" xfId="27790"/>
    <cellStyle name="Total 9 7 3 2 2" xfId="27791"/>
    <cellStyle name="Total 9 7 3 3" xfId="27792"/>
    <cellStyle name="Total 9 7 3 3 2" xfId="27793"/>
    <cellStyle name="Total 9 7 3 4" xfId="27794"/>
    <cellStyle name="Total 9 7 3 4 2" xfId="27795"/>
    <cellStyle name="Total 9 7 3 5" xfId="27796"/>
    <cellStyle name="Total 9 7 3 5 2" xfId="27797"/>
    <cellStyle name="Total 9 7 3 6" xfId="27798"/>
    <cellStyle name="Total 9 7 3 6 2" xfId="27799"/>
    <cellStyle name="Total 9 7 3 7" xfId="27800"/>
    <cellStyle name="Total 9 7 3 7 2" xfId="27801"/>
    <cellStyle name="Total 9 7 3 8" xfId="27802"/>
    <cellStyle name="Total 9 7 3 8 2" xfId="27803"/>
    <cellStyle name="Total 9 7 3 9" xfId="27804"/>
    <cellStyle name="Total 9 7 3 9 2" xfId="27805"/>
    <cellStyle name="Total 9 7 4" xfId="27806"/>
    <cellStyle name="Total 9 7 4 10" xfId="27807"/>
    <cellStyle name="Total 9 7 4 10 2" xfId="27808"/>
    <cellStyle name="Total 9 7 4 11" xfId="27809"/>
    <cellStyle name="Total 9 7 4 11 2" xfId="27810"/>
    <cellStyle name="Total 9 7 4 12" xfId="27811"/>
    <cellStyle name="Total 9 7 4 12 2" xfId="27812"/>
    <cellStyle name="Total 9 7 4 13" xfId="27813"/>
    <cellStyle name="Total 9 7 4 13 2" xfId="27814"/>
    <cellStyle name="Total 9 7 4 14" xfId="27815"/>
    <cellStyle name="Total 9 7 4 14 2" xfId="27816"/>
    <cellStyle name="Total 9 7 4 15" xfId="27817"/>
    <cellStyle name="Total 9 7 4 15 2" xfId="27818"/>
    <cellStyle name="Total 9 7 4 16" xfId="27819"/>
    <cellStyle name="Total 9 7 4 2" xfId="27820"/>
    <cellStyle name="Total 9 7 4 2 2" xfId="27821"/>
    <cellStyle name="Total 9 7 4 3" xfId="27822"/>
    <cellStyle name="Total 9 7 4 3 2" xfId="27823"/>
    <cellStyle name="Total 9 7 4 4" xfId="27824"/>
    <cellStyle name="Total 9 7 4 4 2" xfId="27825"/>
    <cellStyle name="Total 9 7 4 5" xfId="27826"/>
    <cellStyle name="Total 9 7 4 5 2" xfId="27827"/>
    <cellStyle name="Total 9 7 4 6" xfId="27828"/>
    <cellStyle name="Total 9 7 4 6 2" xfId="27829"/>
    <cellStyle name="Total 9 7 4 7" xfId="27830"/>
    <cellStyle name="Total 9 7 4 7 2" xfId="27831"/>
    <cellStyle name="Total 9 7 4 8" xfId="27832"/>
    <cellStyle name="Total 9 7 4 8 2" xfId="27833"/>
    <cellStyle name="Total 9 7 4 9" xfId="27834"/>
    <cellStyle name="Total 9 7 4 9 2" xfId="27835"/>
    <cellStyle name="Total 9 7 5" xfId="27836"/>
    <cellStyle name="Total 9 7 5 10" xfId="27837"/>
    <cellStyle name="Total 9 7 5 10 2" xfId="27838"/>
    <cellStyle name="Total 9 7 5 11" xfId="27839"/>
    <cellStyle name="Total 9 7 5 11 2" xfId="27840"/>
    <cellStyle name="Total 9 7 5 12" xfId="27841"/>
    <cellStyle name="Total 9 7 5 12 2" xfId="27842"/>
    <cellStyle name="Total 9 7 5 13" xfId="27843"/>
    <cellStyle name="Total 9 7 5 13 2" xfId="27844"/>
    <cellStyle name="Total 9 7 5 14" xfId="27845"/>
    <cellStyle name="Total 9 7 5 14 2" xfId="27846"/>
    <cellStyle name="Total 9 7 5 15" xfId="27847"/>
    <cellStyle name="Total 9 7 5 2" xfId="27848"/>
    <cellStyle name="Total 9 7 5 2 2" xfId="27849"/>
    <cellStyle name="Total 9 7 5 3" xfId="27850"/>
    <cellStyle name="Total 9 7 5 3 2" xfId="27851"/>
    <cellStyle name="Total 9 7 5 4" xfId="27852"/>
    <cellStyle name="Total 9 7 5 4 2" xfId="27853"/>
    <cellStyle name="Total 9 7 5 5" xfId="27854"/>
    <cellStyle name="Total 9 7 5 5 2" xfId="27855"/>
    <cellStyle name="Total 9 7 5 6" xfId="27856"/>
    <cellStyle name="Total 9 7 5 6 2" xfId="27857"/>
    <cellStyle name="Total 9 7 5 7" xfId="27858"/>
    <cellStyle name="Total 9 7 5 7 2" xfId="27859"/>
    <cellStyle name="Total 9 7 5 8" xfId="27860"/>
    <cellStyle name="Total 9 7 5 8 2" xfId="27861"/>
    <cellStyle name="Total 9 7 5 9" xfId="27862"/>
    <cellStyle name="Total 9 7 5 9 2" xfId="27863"/>
    <cellStyle name="Total 9 7 6" xfId="27864"/>
    <cellStyle name="Total 9 7 6 2" xfId="27865"/>
    <cellStyle name="Total 9 7 7" xfId="27866"/>
    <cellStyle name="Total 9 7 7 2" xfId="27867"/>
    <cellStyle name="Total 9 7 8" xfId="27868"/>
    <cellStyle name="Total 9 7 8 2" xfId="27869"/>
    <cellStyle name="Total 9 7 9" xfId="27870"/>
    <cellStyle name="Total 9 7 9 2" xfId="27871"/>
    <cellStyle name="Total 9 8" xfId="27872"/>
    <cellStyle name="Total 9 8 10" xfId="27873"/>
    <cellStyle name="Total 9 8 10 2" xfId="27874"/>
    <cellStyle name="Total 9 8 11" xfId="27875"/>
    <cellStyle name="Total 9 8 11 2" xfId="27876"/>
    <cellStyle name="Total 9 8 12" xfId="27877"/>
    <cellStyle name="Total 9 8 12 2" xfId="27878"/>
    <cellStyle name="Total 9 8 13" xfId="27879"/>
    <cellStyle name="Total 9 8 13 2" xfId="27880"/>
    <cellStyle name="Total 9 8 14" xfId="27881"/>
    <cellStyle name="Total 9 8 14 2" xfId="27882"/>
    <cellStyle name="Total 9 8 15" xfId="27883"/>
    <cellStyle name="Total 9 8 15 2" xfId="27884"/>
    <cellStyle name="Total 9 8 16" xfId="27885"/>
    <cellStyle name="Total 9 8 16 2" xfId="27886"/>
    <cellStyle name="Total 9 8 17" xfId="27887"/>
    <cellStyle name="Total 9 8 17 2" xfId="27888"/>
    <cellStyle name="Total 9 8 18" xfId="27889"/>
    <cellStyle name="Total 9 8 2" xfId="27890"/>
    <cellStyle name="Total 9 8 2 10" xfId="27891"/>
    <cellStyle name="Total 9 8 2 10 2" xfId="27892"/>
    <cellStyle name="Total 9 8 2 11" xfId="27893"/>
    <cellStyle name="Total 9 8 2 11 2" xfId="27894"/>
    <cellStyle name="Total 9 8 2 12" xfId="27895"/>
    <cellStyle name="Total 9 8 2 12 2" xfId="27896"/>
    <cellStyle name="Total 9 8 2 13" xfId="27897"/>
    <cellStyle name="Total 9 8 2 13 2" xfId="27898"/>
    <cellStyle name="Total 9 8 2 14" xfId="27899"/>
    <cellStyle name="Total 9 8 2 14 2" xfId="27900"/>
    <cellStyle name="Total 9 8 2 15" xfId="27901"/>
    <cellStyle name="Total 9 8 2 15 2" xfId="27902"/>
    <cellStyle name="Total 9 8 2 16" xfId="27903"/>
    <cellStyle name="Total 9 8 2 16 2" xfId="27904"/>
    <cellStyle name="Total 9 8 2 17" xfId="27905"/>
    <cellStyle name="Total 9 8 2 17 2" xfId="27906"/>
    <cellStyle name="Total 9 8 2 18" xfId="27907"/>
    <cellStyle name="Total 9 8 2 2" xfId="27908"/>
    <cellStyle name="Total 9 8 2 2 2" xfId="27909"/>
    <cellStyle name="Total 9 8 2 3" xfId="27910"/>
    <cellStyle name="Total 9 8 2 3 2" xfId="27911"/>
    <cellStyle name="Total 9 8 2 4" xfId="27912"/>
    <cellStyle name="Total 9 8 2 4 2" xfId="27913"/>
    <cellStyle name="Total 9 8 2 5" xfId="27914"/>
    <cellStyle name="Total 9 8 2 5 2" xfId="27915"/>
    <cellStyle name="Total 9 8 2 6" xfId="27916"/>
    <cellStyle name="Total 9 8 2 6 2" xfId="27917"/>
    <cellStyle name="Total 9 8 2 7" xfId="27918"/>
    <cellStyle name="Total 9 8 2 7 2" xfId="27919"/>
    <cellStyle name="Total 9 8 2 8" xfId="27920"/>
    <cellStyle name="Total 9 8 2 8 2" xfId="27921"/>
    <cellStyle name="Total 9 8 2 9" xfId="27922"/>
    <cellStyle name="Total 9 8 2 9 2" xfId="27923"/>
    <cellStyle name="Total 9 8 3" xfId="27924"/>
    <cellStyle name="Total 9 8 3 10" xfId="27925"/>
    <cellStyle name="Total 9 8 3 10 2" xfId="27926"/>
    <cellStyle name="Total 9 8 3 11" xfId="27927"/>
    <cellStyle name="Total 9 8 3 11 2" xfId="27928"/>
    <cellStyle name="Total 9 8 3 12" xfId="27929"/>
    <cellStyle name="Total 9 8 3 12 2" xfId="27930"/>
    <cellStyle name="Total 9 8 3 13" xfId="27931"/>
    <cellStyle name="Total 9 8 3 13 2" xfId="27932"/>
    <cellStyle name="Total 9 8 3 14" xfId="27933"/>
    <cellStyle name="Total 9 8 3 14 2" xfId="27934"/>
    <cellStyle name="Total 9 8 3 15" xfId="27935"/>
    <cellStyle name="Total 9 8 3 15 2" xfId="27936"/>
    <cellStyle name="Total 9 8 3 16" xfId="27937"/>
    <cellStyle name="Total 9 8 3 2" xfId="27938"/>
    <cellStyle name="Total 9 8 3 2 2" xfId="27939"/>
    <cellStyle name="Total 9 8 3 3" xfId="27940"/>
    <cellStyle name="Total 9 8 3 3 2" xfId="27941"/>
    <cellStyle name="Total 9 8 3 4" xfId="27942"/>
    <cellStyle name="Total 9 8 3 4 2" xfId="27943"/>
    <cellStyle name="Total 9 8 3 5" xfId="27944"/>
    <cellStyle name="Total 9 8 3 5 2" xfId="27945"/>
    <cellStyle name="Total 9 8 3 6" xfId="27946"/>
    <cellStyle name="Total 9 8 3 6 2" xfId="27947"/>
    <cellStyle name="Total 9 8 3 7" xfId="27948"/>
    <cellStyle name="Total 9 8 3 7 2" xfId="27949"/>
    <cellStyle name="Total 9 8 3 8" xfId="27950"/>
    <cellStyle name="Total 9 8 3 8 2" xfId="27951"/>
    <cellStyle name="Total 9 8 3 9" xfId="27952"/>
    <cellStyle name="Total 9 8 3 9 2" xfId="27953"/>
    <cellStyle name="Total 9 8 4" xfId="27954"/>
    <cellStyle name="Total 9 8 4 10" xfId="27955"/>
    <cellStyle name="Total 9 8 4 10 2" xfId="27956"/>
    <cellStyle name="Total 9 8 4 11" xfId="27957"/>
    <cellStyle name="Total 9 8 4 11 2" xfId="27958"/>
    <cellStyle name="Total 9 8 4 12" xfId="27959"/>
    <cellStyle name="Total 9 8 4 12 2" xfId="27960"/>
    <cellStyle name="Total 9 8 4 13" xfId="27961"/>
    <cellStyle name="Total 9 8 4 13 2" xfId="27962"/>
    <cellStyle name="Total 9 8 4 14" xfId="27963"/>
    <cellStyle name="Total 9 8 4 14 2" xfId="27964"/>
    <cellStyle name="Total 9 8 4 15" xfId="27965"/>
    <cellStyle name="Total 9 8 4 15 2" xfId="27966"/>
    <cellStyle name="Total 9 8 4 16" xfId="27967"/>
    <cellStyle name="Total 9 8 4 2" xfId="27968"/>
    <cellStyle name="Total 9 8 4 2 2" xfId="27969"/>
    <cellStyle name="Total 9 8 4 3" xfId="27970"/>
    <cellStyle name="Total 9 8 4 3 2" xfId="27971"/>
    <cellStyle name="Total 9 8 4 4" xfId="27972"/>
    <cellStyle name="Total 9 8 4 4 2" xfId="27973"/>
    <cellStyle name="Total 9 8 4 5" xfId="27974"/>
    <cellStyle name="Total 9 8 4 5 2" xfId="27975"/>
    <cellStyle name="Total 9 8 4 6" xfId="27976"/>
    <cellStyle name="Total 9 8 4 6 2" xfId="27977"/>
    <cellStyle name="Total 9 8 4 7" xfId="27978"/>
    <cellStyle name="Total 9 8 4 7 2" xfId="27979"/>
    <cellStyle name="Total 9 8 4 8" xfId="27980"/>
    <cellStyle name="Total 9 8 4 8 2" xfId="27981"/>
    <cellStyle name="Total 9 8 4 9" xfId="27982"/>
    <cellStyle name="Total 9 8 4 9 2" xfId="27983"/>
    <cellStyle name="Total 9 8 5" xfId="27984"/>
    <cellStyle name="Total 9 8 5 10" xfId="27985"/>
    <cellStyle name="Total 9 8 5 10 2" xfId="27986"/>
    <cellStyle name="Total 9 8 5 11" xfId="27987"/>
    <cellStyle name="Total 9 8 5 11 2" xfId="27988"/>
    <cellStyle name="Total 9 8 5 12" xfId="27989"/>
    <cellStyle name="Total 9 8 5 12 2" xfId="27990"/>
    <cellStyle name="Total 9 8 5 13" xfId="27991"/>
    <cellStyle name="Total 9 8 5 13 2" xfId="27992"/>
    <cellStyle name="Total 9 8 5 14" xfId="27993"/>
    <cellStyle name="Total 9 8 5 2" xfId="27994"/>
    <cellStyle name="Total 9 8 5 2 2" xfId="27995"/>
    <cellStyle name="Total 9 8 5 3" xfId="27996"/>
    <cellStyle name="Total 9 8 5 3 2" xfId="27997"/>
    <cellStyle name="Total 9 8 5 4" xfId="27998"/>
    <cellStyle name="Total 9 8 5 4 2" xfId="27999"/>
    <cellStyle name="Total 9 8 5 5" xfId="28000"/>
    <cellStyle name="Total 9 8 5 5 2" xfId="28001"/>
    <cellStyle name="Total 9 8 5 6" xfId="28002"/>
    <cellStyle name="Total 9 8 5 6 2" xfId="28003"/>
    <cellStyle name="Total 9 8 5 7" xfId="28004"/>
    <cellStyle name="Total 9 8 5 7 2" xfId="28005"/>
    <cellStyle name="Total 9 8 5 8" xfId="28006"/>
    <cellStyle name="Total 9 8 5 8 2" xfId="28007"/>
    <cellStyle name="Total 9 8 5 9" xfId="28008"/>
    <cellStyle name="Total 9 8 5 9 2" xfId="28009"/>
    <cellStyle name="Total 9 8 6" xfId="28010"/>
    <cellStyle name="Total 9 8 6 2" xfId="28011"/>
    <cellStyle name="Total 9 8 7" xfId="28012"/>
    <cellStyle name="Total 9 8 7 2" xfId="28013"/>
    <cellStyle name="Total 9 8 8" xfId="28014"/>
    <cellStyle name="Total 9 8 8 2" xfId="28015"/>
    <cellStyle name="Total 9 8 9" xfId="28016"/>
    <cellStyle name="Total 9 8 9 2" xfId="28017"/>
    <cellStyle name="Total 9 9" xfId="28018"/>
    <cellStyle name="Total 9 9 10" xfId="28019"/>
    <cellStyle name="Total 9 9 10 2" xfId="28020"/>
    <cellStyle name="Total 9 9 11" xfId="28021"/>
    <cellStyle name="Total 9 9 11 2" xfId="28022"/>
    <cellStyle name="Total 9 9 12" xfId="28023"/>
    <cellStyle name="Total 9 9 12 2" xfId="28024"/>
    <cellStyle name="Total 9 9 13" xfId="28025"/>
    <cellStyle name="Total 9 9 13 2" xfId="28026"/>
    <cellStyle name="Total 9 9 14" xfId="28027"/>
    <cellStyle name="Total 9 9 14 2" xfId="28028"/>
    <cellStyle name="Total 9 9 15" xfId="28029"/>
    <cellStyle name="Total 9 9 15 2" xfId="28030"/>
    <cellStyle name="Total 9 9 16" xfId="28031"/>
    <cellStyle name="Total 9 9 16 2" xfId="28032"/>
    <cellStyle name="Total 9 9 17" xfId="28033"/>
    <cellStyle name="Total 9 9 17 2" xfId="28034"/>
    <cellStyle name="Total 9 9 18" xfId="28035"/>
    <cellStyle name="Total 9 9 2" xfId="28036"/>
    <cellStyle name="Total 9 9 2 10" xfId="28037"/>
    <cellStyle name="Total 9 9 2 10 2" xfId="28038"/>
    <cellStyle name="Total 9 9 2 11" xfId="28039"/>
    <cellStyle name="Total 9 9 2 11 2" xfId="28040"/>
    <cellStyle name="Total 9 9 2 12" xfId="28041"/>
    <cellStyle name="Total 9 9 2 12 2" xfId="28042"/>
    <cellStyle name="Total 9 9 2 13" xfId="28043"/>
    <cellStyle name="Total 9 9 2 13 2" xfId="28044"/>
    <cellStyle name="Total 9 9 2 14" xfId="28045"/>
    <cellStyle name="Total 9 9 2 14 2" xfId="28046"/>
    <cellStyle name="Total 9 9 2 15" xfId="28047"/>
    <cellStyle name="Total 9 9 2 15 2" xfId="28048"/>
    <cellStyle name="Total 9 9 2 16" xfId="28049"/>
    <cellStyle name="Total 9 9 2 16 2" xfId="28050"/>
    <cellStyle name="Total 9 9 2 17" xfId="28051"/>
    <cellStyle name="Total 9 9 2 17 2" xfId="28052"/>
    <cellStyle name="Total 9 9 2 18" xfId="28053"/>
    <cellStyle name="Total 9 9 2 2" xfId="28054"/>
    <cellStyle name="Total 9 9 2 2 2" xfId="28055"/>
    <cellStyle name="Total 9 9 2 3" xfId="28056"/>
    <cellStyle name="Total 9 9 2 3 2" xfId="28057"/>
    <cellStyle name="Total 9 9 2 4" xfId="28058"/>
    <cellStyle name="Total 9 9 2 4 2" xfId="28059"/>
    <cellStyle name="Total 9 9 2 5" xfId="28060"/>
    <cellStyle name="Total 9 9 2 5 2" xfId="28061"/>
    <cellStyle name="Total 9 9 2 6" xfId="28062"/>
    <cellStyle name="Total 9 9 2 6 2" xfId="28063"/>
    <cellStyle name="Total 9 9 2 7" xfId="28064"/>
    <cellStyle name="Total 9 9 2 7 2" xfId="28065"/>
    <cellStyle name="Total 9 9 2 8" xfId="28066"/>
    <cellStyle name="Total 9 9 2 8 2" xfId="28067"/>
    <cellStyle name="Total 9 9 2 9" xfId="28068"/>
    <cellStyle name="Total 9 9 2 9 2" xfId="28069"/>
    <cellStyle name="Total 9 9 3" xfId="28070"/>
    <cellStyle name="Total 9 9 3 10" xfId="28071"/>
    <cellStyle name="Total 9 9 3 10 2" xfId="28072"/>
    <cellStyle name="Total 9 9 3 11" xfId="28073"/>
    <cellStyle name="Total 9 9 3 11 2" xfId="28074"/>
    <cellStyle name="Total 9 9 3 12" xfId="28075"/>
    <cellStyle name="Total 9 9 3 12 2" xfId="28076"/>
    <cellStyle name="Total 9 9 3 13" xfId="28077"/>
    <cellStyle name="Total 9 9 3 13 2" xfId="28078"/>
    <cellStyle name="Total 9 9 3 14" xfId="28079"/>
    <cellStyle name="Total 9 9 3 14 2" xfId="28080"/>
    <cellStyle name="Total 9 9 3 15" xfId="28081"/>
    <cellStyle name="Total 9 9 3 15 2" xfId="28082"/>
    <cellStyle name="Total 9 9 3 16" xfId="28083"/>
    <cellStyle name="Total 9 9 3 2" xfId="28084"/>
    <cellStyle name="Total 9 9 3 2 2" xfId="28085"/>
    <cellStyle name="Total 9 9 3 3" xfId="28086"/>
    <cellStyle name="Total 9 9 3 3 2" xfId="28087"/>
    <cellStyle name="Total 9 9 3 4" xfId="28088"/>
    <cellStyle name="Total 9 9 3 4 2" xfId="28089"/>
    <cellStyle name="Total 9 9 3 5" xfId="28090"/>
    <cellStyle name="Total 9 9 3 5 2" xfId="28091"/>
    <cellStyle name="Total 9 9 3 6" xfId="28092"/>
    <cellStyle name="Total 9 9 3 6 2" xfId="28093"/>
    <cellStyle name="Total 9 9 3 7" xfId="28094"/>
    <cellStyle name="Total 9 9 3 7 2" xfId="28095"/>
    <cellStyle name="Total 9 9 3 8" xfId="28096"/>
    <cellStyle name="Total 9 9 3 8 2" xfId="28097"/>
    <cellStyle name="Total 9 9 3 9" xfId="28098"/>
    <cellStyle name="Total 9 9 3 9 2" xfId="28099"/>
    <cellStyle name="Total 9 9 4" xfId="28100"/>
    <cellStyle name="Total 9 9 4 10" xfId="28101"/>
    <cellStyle name="Total 9 9 4 10 2" xfId="28102"/>
    <cellStyle name="Total 9 9 4 11" xfId="28103"/>
    <cellStyle name="Total 9 9 4 11 2" xfId="28104"/>
    <cellStyle name="Total 9 9 4 12" xfId="28105"/>
    <cellStyle name="Total 9 9 4 12 2" xfId="28106"/>
    <cellStyle name="Total 9 9 4 13" xfId="28107"/>
    <cellStyle name="Total 9 9 4 13 2" xfId="28108"/>
    <cellStyle name="Total 9 9 4 14" xfId="28109"/>
    <cellStyle name="Total 9 9 4 14 2" xfId="28110"/>
    <cellStyle name="Total 9 9 4 15" xfId="28111"/>
    <cellStyle name="Total 9 9 4 15 2" xfId="28112"/>
    <cellStyle name="Total 9 9 4 16" xfId="28113"/>
    <cellStyle name="Total 9 9 4 2" xfId="28114"/>
    <cellStyle name="Total 9 9 4 2 2" xfId="28115"/>
    <cellStyle name="Total 9 9 4 3" xfId="28116"/>
    <cellStyle name="Total 9 9 4 3 2" xfId="28117"/>
    <cellStyle name="Total 9 9 4 4" xfId="28118"/>
    <cellStyle name="Total 9 9 4 4 2" xfId="28119"/>
    <cellStyle name="Total 9 9 4 5" xfId="28120"/>
    <cellStyle name="Total 9 9 4 5 2" xfId="28121"/>
    <cellStyle name="Total 9 9 4 6" xfId="28122"/>
    <cellStyle name="Total 9 9 4 6 2" xfId="28123"/>
    <cellStyle name="Total 9 9 4 7" xfId="28124"/>
    <cellStyle name="Total 9 9 4 7 2" xfId="28125"/>
    <cellStyle name="Total 9 9 4 8" xfId="28126"/>
    <cellStyle name="Total 9 9 4 8 2" xfId="28127"/>
    <cellStyle name="Total 9 9 4 9" xfId="28128"/>
    <cellStyle name="Total 9 9 4 9 2" xfId="28129"/>
    <cellStyle name="Total 9 9 5" xfId="28130"/>
    <cellStyle name="Total 9 9 5 10" xfId="28131"/>
    <cellStyle name="Total 9 9 5 10 2" xfId="28132"/>
    <cellStyle name="Total 9 9 5 11" xfId="28133"/>
    <cellStyle name="Total 9 9 5 11 2" xfId="28134"/>
    <cellStyle name="Total 9 9 5 12" xfId="28135"/>
    <cellStyle name="Total 9 9 5 12 2" xfId="28136"/>
    <cellStyle name="Total 9 9 5 13" xfId="28137"/>
    <cellStyle name="Total 9 9 5 13 2" xfId="28138"/>
    <cellStyle name="Total 9 9 5 14" xfId="28139"/>
    <cellStyle name="Total 9 9 5 2" xfId="28140"/>
    <cellStyle name="Total 9 9 5 2 2" xfId="28141"/>
    <cellStyle name="Total 9 9 5 3" xfId="28142"/>
    <cellStyle name="Total 9 9 5 3 2" xfId="28143"/>
    <cellStyle name="Total 9 9 5 4" xfId="28144"/>
    <cellStyle name="Total 9 9 5 4 2" xfId="28145"/>
    <cellStyle name="Total 9 9 5 5" xfId="28146"/>
    <cellStyle name="Total 9 9 5 5 2" xfId="28147"/>
    <cellStyle name="Total 9 9 5 6" xfId="28148"/>
    <cellStyle name="Total 9 9 5 6 2" xfId="28149"/>
    <cellStyle name="Total 9 9 5 7" xfId="28150"/>
    <cellStyle name="Total 9 9 5 7 2" xfId="28151"/>
    <cellStyle name="Total 9 9 5 8" xfId="28152"/>
    <cellStyle name="Total 9 9 5 8 2" xfId="28153"/>
    <cellStyle name="Total 9 9 5 9" xfId="28154"/>
    <cellStyle name="Total 9 9 5 9 2" xfId="28155"/>
    <cellStyle name="Total 9 9 6" xfId="28156"/>
    <cellStyle name="Total 9 9 6 2" xfId="28157"/>
    <cellStyle name="Total 9 9 7" xfId="28158"/>
    <cellStyle name="Total 9 9 7 2" xfId="28159"/>
    <cellStyle name="Total 9 9 8" xfId="28160"/>
    <cellStyle name="Total 9 9 8 2" xfId="28161"/>
    <cellStyle name="Total 9 9 9" xfId="28162"/>
    <cellStyle name="Total 9 9 9 2" xfId="28163"/>
    <cellStyle name="Warning Text 10" xfId="28164"/>
    <cellStyle name="Warning Text 2" xfId="840"/>
    <cellStyle name="Warning Text 2 2" xfId="841"/>
    <cellStyle name="Warning Text 2 3" xfId="28165"/>
    <cellStyle name="Warning Text 3" xfId="842"/>
    <cellStyle name="Warning Text 3 2" xfId="28166"/>
    <cellStyle name="Warning Text 4" xfId="843"/>
    <cellStyle name="Warning Text 4 2" xfId="28167"/>
    <cellStyle name="Warning Text 5" xfId="28168"/>
    <cellStyle name="Warning Text 6" xfId="28169"/>
    <cellStyle name="Warning Text 7" xfId="28170"/>
    <cellStyle name="Warning Text 8" xfId="28171"/>
    <cellStyle name="Warning Text 9" xfId="2817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6365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2</xdr:row>
      <xdr:rowOff>19050</xdr:rowOff>
    </xdr:from>
    <xdr:to>
      <xdr:col>4</xdr:col>
      <xdr:colOff>1788319</xdr:colOff>
      <xdr:row>2</xdr:row>
      <xdr:rowOff>566737</xdr:rowOff>
    </xdr:to>
    <xdr:pic>
      <xdr:nvPicPr>
        <xdr:cNvPr id="3" name="Picture 2" descr="Navigant logo" title="Navigant logo">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676275"/>
          <a:ext cx="2369344" cy="5476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3007518</xdr:colOff>
      <xdr:row>1</xdr:row>
      <xdr:rowOff>333375</xdr:rowOff>
    </xdr:from>
    <xdr:to>
      <xdr:col>6</xdr:col>
      <xdr:colOff>5472114</xdr:colOff>
      <xdr:row>2</xdr:row>
      <xdr:rowOff>297656</xdr:rowOff>
    </xdr:to>
    <xdr:pic>
      <xdr:nvPicPr>
        <xdr:cNvPr id="4" name="Picture 3" descr="Navigant logo" title="Navigant logo">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4643" y="600075"/>
          <a:ext cx="2464596" cy="66913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Archive/New%20Hampshire%20Case%20Mix/Rebase%20Rate%20Calculations/October%202001/Rate%20Calculation/NH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nnesota\DRG%20CALC\MN%20DRG%20Calculator%20-%20DRAFT%20(2015-3-25)%20-%20INTER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ATA\MP5\MN_Medicaid\Code\Modeling\MN%20APR-DRG%20Rebasing%20Model%2020140625%20Updated%20Service%20Lin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obs\1%20%20Health%20Care%20Jobs\Illinois\Work\Upper%20Limits\FY2007%20MUL\Impact%20Models\NIPS%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AID9G87\Local%20Settings\Temporary%20Internet%20Files\Content.Outlook\JV1UYZ3T\OP%20BY%20OLD%20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ily Breakdown"/>
      <sheetName val="Medians"/>
      <sheetName val="Factor Calc"/>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tive Calculator Template"/>
      <sheetName val="Interactive Calculator In prog"/>
      <sheetName val="DRG Weights and ALOS"/>
      <sheetName val="Provider Reference"/>
      <sheetName val="Cover"/>
      <sheetName val="Structure"/>
      <sheetName val="Calculator Instructions"/>
      <sheetName val="DRG Table"/>
      <sheetName val="Provider Category"/>
      <sheetName val="Provider Feed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C"/>
      <sheetName val="FMC Pvt"/>
      <sheetName val="FMC Spread"/>
      <sheetName val="FMC Competitor"/>
      <sheetName val="FMC Comp Pvt"/>
      <sheetName val="Provider Reference"/>
      <sheetName val="DRG Weights and ALOS"/>
      <sheetName val="Modeling Inputs"/>
      <sheetName val="Selectors"/>
      <sheetName val="Reconciliation &amp; Validation"/>
      <sheetName val="IP Model"/>
      <sheetName val="Service Line Exhibit"/>
      <sheetName val="Pricing Path Exhibit"/>
      <sheetName val="Carve Outs Exhibit"/>
      <sheetName val="Cesarean Delivery Exhibit"/>
      <sheetName val="Transplant Exhibit"/>
      <sheetName val="Small Rural Floor Exhibit"/>
      <sheetName val="DRG Exhibit"/>
      <sheetName val="DRG-SOI Exhibit"/>
      <sheetName val="Provider Exhibit Current"/>
      <sheetName val="Provider Exhibit"/>
      <sheetName val="All Claims Comparison"/>
      <sheetName val="Provider Exhibit - NPI"/>
      <sheetName val="Psych Exhibit - NPI"/>
      <sheetName val="Psych Exhibit - Comparison"/>
      <sheetName val="Provider Exhibit- System"/>
      <sheetName val="Small Rural Adjustment"/>
      <sheetName val="Psych Claims Comparison"/>
      <sheetName val="Pie Charts - Psych"/>
      <sheetName val="ALL Provider Comparison"/>
      <sheetName val="Pie Charts - ALL"/>
      <sheetName val="Provider Transition"/>
      <sheetName val="SASRun"/>
      <sheetName val="SL_Summ"/>
      <sheetName val="DRG_Summ"/>
      <sheetName val="DRG_Summ_SRA"/>
      <sheetName val="Pricing_Path_Summ"/>
      <sheetName val="Hosp_Summ"/>
      <sheetName val="Psych_Summ_NPI"/>
      <sheetName val="Hosp_Summ_NPI"/>
      <sheetName val="Adjuster_Summ"/>
      <sheetName val="Inputs"/>
      <sheetName val="Syste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Minnesota Department of Human Services</v>
          </cell>
        </row>
        <row r="14">
          <cell r="D14" t="str">
            <v>PsychAdj</v>
          </cell>
        </row>
        <row r="20">
          <cell r="D20" t="str">
            <v>bhuang</v>
          </cell>
        </row>
        <row r="21">
          <cell r="D21" t="str">
            <v>20140623_144028</v>
          </cell>
        </row>
        <row r="22">
          <cell r="D22" t="str">
            <v>F:\DATA\MP5\MN_Medicaid\Code\Modeling</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_SFY05_catserv"/>
    </sheetNames>
    <sheetDataSet>
      <sheetData sheetId="0">
        <row r="2">
          <cell r="D2" t="str">
            <v>Claim Records</v>
          </cell>
          <cell r="E2" t="str">
            <v>SFY 2007 Estimated Cost</v>
          </cell>
          <cell r="F2" t="str">
            <v>Net Liability Amount</v>
          </cell>
          <cell r="G2" t="str">
            <v>TPL Adjustment Amount</v>
          </cell>
        </row>
        <row r="4">
          <cell r="A4" t="str">
            <v>001</v>
          </cell>
          <cell r="B4" t="str">
            <v>Physician Services</v>
          </cell>
          <cell r="D4">
            <v>3219662</v>
          </cell>
          <cell r="E4">
            <v>166726671.96020207</v>
          </cell>
          <cell r="F4">
            <v>52585416.569827467</v>
          </cell>
          <cell r="G4">
            <v>-224608.76000000152</v>
          </cell>
        </row>
        <row r="5">
          <cell r="A5" t="str">
            <v>012</v>
          </cell>
          <cell r="B5" t="str">
            <v>Occupational Therapy Services</v>
          </cell>
          <cell r="D5">
            <v>17360</v>
          </cell>
          <cell r="E5">
            <v>1396357.6599999077</v>
          </cell>
          <cell r="F5">
            <v>556170.63000002305</v>
          </cell>
          <cell r="G5">
            <v>-2668.99</v>
          </cell>
        </row>
        <row r="6">
          <cell r="A6" t="str">
            <v>013</v>
          </cell>
          <cell r="B6" t="str">
            <v>Speech Therapy/Pathology Services</v>
          </cell>
          <cell r="D6">
            <v>18987</v>
          </cell>
          <cell r="E6">
            <v>1729840.7999999623</v>
          </cell>
          <cell r="F6">
            <v>511704.96000000375</v>
          </cell>
          <cell r="G6">
            <v>-1933.2</v>
          </cell>
        </row>
        <row r="7">
          <cell r="A7" t="str">
            <v>014</v>
          </cell>
          <cell r="B7" t="str">
            <v>Audiology Services</v>
          </cell>
          <cell r="D7">
            <v>9094</v>
          </cell>
          <cell r="E7">
            <v>520684.41999999137</v>
          </cell>
          <cell r="F7">
            <v>260000.20000001596</v>
          </cell>
          <cell r="G7">
            <v>-1825.63</v>
          </cell>
        </row>
        <row r="8">
          <cell r="A8" t="str">
            <v>017</v>
          </cell>
          <cell r="B8" t="str">
            <v>Anesthesia Services</v>
          </cell>
          <cell r="D8">
            <v>1748</v>
          </cell>
          <cell r="E8">
            <v>117843.7</v>
          </cell>
          <cell r="F8">
            <v>48171.970000000132</v>
          </cell>
          <cell r="G8">
            <v>-286.43</v>
          </cell>
        </row>
        <row r="9">
          <cell r="A9" t="str">
            <v>024</v>
          </cell>
          <cell r="B9" t="str">
            <v>Outpatient Services (General)</v>
          </cell>
          <cell r="D9">
            <v>33</v>
          </cell>
          <cell r="E9">
            <v>5001.1400000000003</v>
          </cell>
          <cell r="F9">
            <v>2061.48</v>
          </cell>
          <cell r="G9">
            <v>0</v>
          </cell>
        </row>
        <row r="10">
          <cell r="A10" t="str">
            <v>026</v>
          </cell>
          <cell r="B10" t="str">
            <v>General Clinic Services</v>
          </cell>
          <cell r="D10">
            <v>190332</v>
          </cell>
          <cell r="E10">
            <v>41634104.630002946</v>
          </cell>
          <cell r="F10">
            <v>27072233.439998444</v>
          </cell>
          <cell r="G10">
            <v>-44217.09</v>
          </cell>
        </row>
        <row r="11">
          <cell r="A11" t="str">
            <v>030</v>
          </cell>
          <cell r="B11" t="str">
            <v>Healthy Kids Services</v>
          </cell>
          <cell r="D11">
            <v>129959</v>
          </cell>
          <cell r="E11">
            <v>11646844.690009205</v>
          </cell>
          <cell r="F11">
            <v>9808538.7600163631</v>
          </cell>
          <cell r="G11">
            <v>-26510.48</v>
          </cell>
        </row>
        <row r="12">
          <cell r="A12" t="str">
            <v>040</v>
          </cell>
          <cell r="B12" t="str">
            <v>Pharmacy Services (Drug and OTC)</v>
          </cell>
          <cell r="D12">
            <v>682</v>
          </cell>
          <cell r="E12">
            <v>91750.399999999849</v>
          </cell>
          <cell r="F12">
            <v>40704.26000000014</v>
          </cell>
          <cell r="G12">
            <v>0</v>
          </cell>
        </row>
        <row r="13">
          <cell r="A13" t="str">
            <v>041</v>
          </cell>
          <cell r="B13" t="str">
            <v>Medical Equipment/Prosthetic Devices</v>
          </cell>
          <cell r="D13">
            <v>6012</v>
          </cell>
          <cell r="E13">
            <v>711230.39000000909</v>
          </cell>
          <cell r="F13">
            <v>997838.49000001815</v>
          </cell>
          <cell r="G13">
            <v>-3219.64</v>
          </cell>
        </row>
        <row r="14">
          <cell r="A14" t="str">
            <v>048</v>
          </cell>
          <cell r="B14" t="str">
            <v>Medical Supplies</v>
          </cell>
          <cell r="D14">
            <v>3597</v>
          </cell>
          <cell r="E14">
            <v>181596.95000000225</v>
          </cell>
          <cell r="F14">
            <v>175987.62</v>
          </cell>
          <cell r="G14">
            <v>-126.75</v>
          </cell>
        </row>
        <row r="15">
          <cell r="A15" t="str">
            <v>067</v>
          </cell>
          <cell r="B15" t="str">
            <v>Maternal &amp; Child Health Application</v>
          </cell>
          <cell r="D15">
            <v>2536</v>
          </cell>
          <cell r="E15">
            <v>93073.33</v>
          </cell>
          <cell r="F15">
            <v>126800</v>
          </cell>
          <cell r="G1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NIPS"/>
    </sheetNames>
    <sheetDataSet>
      <sheetData sheetId="0">
        <row r="1">
          <cell r="A1" t="str">
            <v>OldID</v>
          </cell>
          <cell r="B1" t="str">
            <v>Medicare_ID</v>
          </cell>
          <cell r="C1" t="str">
            <v>_FREQ_</v>
          </cell>
          <cell r="D1" t="str">
            <v>EstimatedCost</v>
          </cell>
          <cell r="E1" t="str">
            <v>EstimatedCost2</v>
          </cell>
          <cell r="F1" t="str">
            <v>Total_IL_IP_PD_less_DSH</v>
          </cell>
        </row>
        <row r="2">
          <cell r="A2">
            <v>16008</v>
          </cell>
          <cell r="B2">
            <v>140067</v>
          </cell>
          <cell r="C2">
            <v>11319</v>
          </cell>
          <cell r="D2">
            <v>5719803.4599999394</v>
          </cell>
          <cell r="E2">
            <v>6097595.8999998756</v>
          </cell>
          <cell r="F2">
            <v>2396762.1</v>
          </cell>
        </row>
        <row r="3">
          <cell r="A3">
            <v>19018</v>
          </cell>
          <cell r="B3">
            <v>263301</v>
          </cell>
          <cell r="C3">
            <v>3669</v>
          </cell>
          <cell r="D3">
            <v>3227176.4299999708</v>
          </cell>
          <cell r="E3">
            <v>3440332.0999999675</v>
          </cell>
          <cell r="F3">
            <v>1042775.18</v>
          </cell>
        </row>
        <row r="4">
          <cell r="A4">
            <v>3048</v>
          </cell>
          <cell r="B4">
            <v>140119</v>
          </cell>
          <cell r="C4">
            <v>29376</v>
          </cell>
          <cell r="D4">
            <v>13703143.090002837</v>
          </cell>
          <cell r="E4">
            <v>14608231.369998883</v>
          </cell>
          <cell r="F4">
            <v>3718912.8199998671</v>
          </cell>
        </row>
        <row r="5">
          <cell r="A5">
            <v>13001</v>
          </cell>
          <cell r="B5">
            <v>140276</v>
          </cell>
          <cell r="C5">
            <v>9038</v>
          </cell>
          <cell r="D5">
            <v>3981560.7199999671</v>
          </cell>
          <cell r="E5">
            <v>4244549.1199999768</v>
          </cell>
          <cell r="F5">
            <v>1546778.02</v>
          </cell>
        </row>
        <row r="6">
          <cell r="A6">
            <v>15002</v>
          </cell>
          <cell r="B6">
            <v>140208</v>
          </cell>
          <cell r="C6">
            <v>11861</v>
          </cell>
          <cell r="D6">
            <v>5432410.4500000877</v>
          </cell>
          <cell r="E6">
            <v>5791219.6400001161</v>
          </cell>
          <cell r="F6">
            <v>1927235.88</v>
          </cell>
        </row>
        <row r="7">
          <cell r="A7">
            <v>16016</v>
          </cell>
          <cell r="B7">
            <v>140223</v>
          </cell>
          <cell r="C7">
            <v>6069</v>
          </cell>
          <cell r="D7">
            <v>2741472.4900000566</v>
          </cell>
          <cell r="E7">
            <v>2922546.9599999869</v>
          </cell>
          <cell r="F7">
            <v>1417912.33</v>
          </cell>
        </row>
        <row r="8">
          <cell r="A8">
            <v>3049</v>
          </cell>
          <cell r="B8">
            <v>140300</v>
          </cell>
          <cell r="C8">
            <v>5493</v>
          </cell>
          <cell r="D8">
            <v>1971667.12</v>
          </cell>
          <cell r="E8">
            <v>2101895.1199999563</v>
          </cell>
          <cell r="F8">
            <v>1699709.98</v>
          </cell>
        </row>
        <row r="9">
          <cell r="A9">
            <v>19026</v>
          </cell>
          <cell r="B9">
            <v>260091</v>
          </cell>
          <cell r="C9">
            <v>5466</v>
          </cell>
          <cell r="D9">
            <v>4985072.1399999429</v>
          </cell>
          <cell r="E9">
            <v>5314335.6100000488</v>
          </cell>
          <cell r="F9">
            <v>1326372.99</v>
          </cell>
        </row>
        <row r="10">
          <cell r="A10">
            <v>3047</v>
          </cell>
          <cell r="B10">
            <v>140119</v>
          </cell>
          <cell r="C10">
            <v>6847</v>
          </cell>
          <cell r="D10">
            <v>2927982.0900000343</v>
          </cell>
          <cell r="E10">
            <v>3121375.77</v>
          </cell>
          <cell r="F10">
            <v>1172788.51</v>
          </cell>
        </row>
        <row r="11">
          <cell r="A11">
            <v>3051</v>
          </cell>
          <cell r="B11">
            <v>140094</v>
          </cell>
          <cell r="C11">
            <v>22366</v>
          </cell>
          <cell r="D11">
            <v>6545949.8900000881</v>
          </cell>
          <cell r="E11">
            <v>6978314.1200000187</v>
          </cell>
          <cell r="F11">
            <v>2925145.6199999833</v>
          </cell>
        </row>
        <row r="12">
          <cell r="A12">
            <v>13119</v>
          </cell>
          <cell r="B12">
            <v>150125</v>
          </cell>
          <cell r="C12">
            <v>1112</v>
          </cell>
          <cell r="D12">
            <v>323842.34999999998</v>
          </cell>
          <cell r="E12">
            <v>345232.22000000061</v>
          </cell>
          <cell r="F12">
            <v>134660.04</v>
          </cell>
        </row>
        <row r="13">
          <cell r="A13">
            <v>5058</v>
          </cell>
          <cell r="B13">
            <v>150008</v>
          </cell>
          <cell r="C13">
            <v>287</v>
          </cell>
          <cell r="D13">
            <v>95542.75</v>
          </cell>
          <cell r="E13">
            <v>101853.25</v>
          </cell>
          <cell r="F13">
            <v>38122.080000000002</v>
          </cell>
        </row>
        <row r="14">
          <cell r="A14">
            <v>4010</v>
          </cell>
          <cell r="B14">
            <v>160117</v>
          </cell>
          <cell r="C14">
            <v>229</v>
          </cell>
          <cell r="D14">
            <v>71500.66</v>
          </cell>
          <cell r="E14">
            <v>76223.289999999994</v>
          </cell>
          <cell r="F14">
            <v>26861.29</v>
          </cell>
        </row>
        <row r="15">
          <cell r="A15">
            <v>19035</v>
          </cell>
          <cell r="B15">
            <v>260091</v>
          </cell>
          <cell r="C15">
            <v>1183</v>
          </cell>
          <cell r="D15">
            <v>942175.26000000315</v>
          </cell>
          <cell r="E15">
            <v>1004406.11</v>
          </cell>
          <cell r="F15">
            <v>244534.09</v>
          </cell>
        </row>
        <row r="16">
          <cell r="A16">
            <v>3013</v>
          </cell>
          <cell r="B16">
            <v>144029</v>
          </cell>
          <cell r="C16">
            <v>304</v>
          </cell>
          <cell r="D16">
            <v>214261.57</v>
          </cell>
          <cell r="E16">
            <v>228413.58999999941</v>
          </cell>
          <cell r="F16">
            <v>162118.25</v>
          </cell>
        </row>
        <row r="17">
          <cell r="A17">
            <v>3466</v>
          </cell>
          <cell r="B17">
            <v>140088</v>
          </cell>
          <cell r="C17">
            <v>25043</v>
          </cell>
          <cell r="D17">
            <v>11937489.790001556</v>
          </cell>
          <cell r="E17">
            <v>12725958.850002091</v>
          </cell>
          <cell r="F17">
            <v>3680372.1</v>
          </cell>
        </row>
        <row r="18">
          <cell r="A18">
            <v>7001</v>
          </cell>
          <cell r="B18">
            <v>140040</v>
          </cell>
          <cell r="C18">
            <v>8341</v>
          </cell>
          <cell r="D18">
            <v>2600330.1000000248</v>
          </cell>
          <cell r="E18">
            <v>2772081.2000000277</v>
          </cell>
          <cell r="F18">
            <v>1093863.6200000001</v>
          </cell>
        </row>
        <row r="19">
          <cell r="A19">
            <v>19029</v>
          </cell>
          <cell r="B19">
            <v>260020</v>
          </cell>
          <cell r="C19">
            <v>239</v>
          </cell>
          <cell r="D19">
            <v>190642.38</v>
          </cell>
          <cell r="E19">
            <v>203234.32</v>
          </cell>
          <cell r="F19">
            <v>75959.83</v>
          </cell>
        </row>
        <row r="20">
          <cell r="A20">
            <v>18002</v>
          </cell>
          <cell r="B20">
            <v>143028</v>
          </cell>
          <cell r="C20">
            <v>318</v>
          </cell>
          <cell r="D20">
            <v>122714.84</v>
          </cell>
          <cell r="E20">
            <v>130819.85</v>
          </cell>
          <cell r="F20">
            <v>102941.45</v>
          </cell>
        </row>
        <row r="21">
          <cell r="A21">
            <v>13025</v>
          </cell>
          <cell r="B21">
            <v>520028</v>
          </cell>
          <cell r="C21">
            <v>992</v>
          </cell>
          <cell r="D21">
            <v>476738.15</v>
          </cell>
          <cell r="E21">
            <v>508227.68000000186</v>
          </cell>
          <cell r="F21">
            <v>139732.47</v>
          </cell>
        </row>
        <row r="22">
          <cell r="A22">
            <v>7009</v>
          </cell>
          <cell r="B22">
            <v>141302</v>
          </cell>
          <cell r="C22">
            <v>547</v>
          </cell>
          <cell r="D22">
            <v>292948.07</v>
          </cell>
          <cell r="E22">
            <v>312297.52</v>
          </cell>
          <cell r="F22">
            <v>46960.88</v>
          </cell>
        </row>
        <row r="23">
          <cell r="A23">
            <v>7004</v>
          </cell>
          <cell r="B23">
            <v>141319</v>
          </cell>
          <cell r="C23">
            <v>1133</v>
          </cell>
          <cell r="D23">
            <v>496212.11000000068</v>
          </cell>
          <cell r="E23">
            <v>528986.94999999995</v>
          </cell>
          <cell r="F23">
            <v>198393</v>
          </cell>
        </row>
        <row r="24">
          <cell r="A24">
            <v>19036</v>
          </cell>
          <cell r="B24">
            <v>260179</v>
          </cell>
          <cell r="C24">
            <v>104</v>
          </cell>
          <cell r="D24">
            <v>86948.96</v>
          </cell>
          <cell r="E24">
            <v>92691.94</v>
          </cell>
          <cell r="F24">
            <v>18385.86</v>
          </cell>
        </row>
        <row r="25">
          <cell r="A25">
            <v>2016</v>
          </cell>
          <cell r="B25">
            <v>520100</v>
          </cell>
          <cell r="C25">
            <v>1077</v>
          </cell>
          <cell r="D25">
            <v>369948.84</v>
          </cell>
          <cell r="E25">
            <v>394383.8300000006</v>
          </cell>
          <cell r="F25">
            <v>123268.06</v>
          </cell>
        </row>
        <row r="26">
          <cell r="A26">
            <v>3453</v>
          </cell>
          <cell r="B26">
            <v>160080</v>
          </cell>
          <cell r="C26">
            <v>1029</v>
          </cell>
          <cell r="D26">
            <v>494039.97</v>
          </cell>
          <cell r="E26">
            <v>526671.12</v>
          </cell>
          <cell r="F26">
            <v>198619.82</v>
          </cell>
        </row>
        <row r="27">
          <cell r="A27">
            <v>8014</v>
          </cell>
          <cell r="B27">
            <v>141330</v>
          </cell>
          <cell r="C27">
            <v>822</v>
          </cell>
          <cell r="D27">
            <v>595207.59</v>
          </cell>
          <cell r="E27">
            <v>634521.2700000006</v>
          </cell>
          <cell r="F27">
            <v>175729.89</v>
          </cell>
        </row>
        <row r="28">
          <cell r="A28">
            <v>3025</v>
          </cell>
          <cell r="B28">
            <v>143300</v>
          </cell>
          <cell r="C28">
            <v>49231</v>
          </cell>
          <cell r="D28">
            <v>28259204.259998359</v>
          </cell>
          <cell r="E28">
            <v>30125690.740005556</v>
          </cell>
          <cell r="F28">
            <v>7444303.2399999965</v>
          </cell>
        </row>
        <row r="29">
          <cell r="A29">
            <v>3009</v>
          </cell>
          <cell r="B29">
            <v>141300</v>
          </cell>
          <cell r="C29">
            <v>1254</v>
          </cell>
          <cell r="D29">
            <v>518800.16</v>
          </cell>
          <cell r="E29">
            <v>553066.69000000076</v>
          </cell>
          <cell r="F29">
            <v>91427.410000000047</v>
          </cell>
        </row>
        <row r="30">
          <cell r="A30">
            <v>3108</v>
          </cell>
          <cell r="B30">
            <v>144005</v>
          </cell>
          <cell r="C30">
            <v>281</v>
          </cell>
          <cell r="D30">
            <v>306397.67</v>
          </cell>
          <cell r="E30">
            <v>326634.93</v>
          </cell>
          <cell r="F30">
            <v>140839.1</v>
          </cell>
        </row>
        <row r="31">
          <cell r="A31">
            <v>5004</v>
          </cell>
          <cell r="B31">
            <v>141324</v>
          </cell>
          <cell r="C31">
            <v>4204</v>
          </cell>
          <cell r="D31">
            <v>1496875.290000007</v>
          </cell>
          <cell r="E31">
            <v>1595742.59</v>
          </cell>
          <cell r="F31">
            <v>478073.61</v>
          </cell>
        </row>
        <row r="32">
          <cell r="A32">
            <v>18001</v>
          </cell>
          <cell r="B32">
            <v>141348</v>
          </cell>
          <cell r="C32">
            <v>1702</v>
          </cell>
          <cell r="D32">
            <v>642498.26000000059</v>
          </cell>
          <cell r="E32">
            <v>684935.36999999918</v>
          </cell>
          <cell r="F32">
            <v>236859.83</v>
          </cell>
        </row>
        <row r="33">
          <cell r="A33">
            <v>7008</v>
          </cell>
          <cell r="B33">
            <v>140137</v>
          </cell>
          <cell r="C33">
            <v>4997</v>
          </cell>
          <cell r="D33">
            <v>1540783.78</v>
          </cell>
          <cell r="E33">
            <v>1642552.81</v>
          </cell>
          <cell r="F33">
            <v>630400.43000000576</v>
          </cell>
        </row>
        <row r="34">
          <cell r="A34">
            <v>19004</v>
          </cell>
          <cell r="B34">
            <v>140019</v>
          </cell>
          <cell r="C34">
            <v>2495</v>
          </cell>
          <cell r="D34">
            <v>754313.73999999813</v>
          </cell>
          <cell r="E34">
            <v>804135.64000000386</v>
          </cell>
          <cell r="F34">
            <v>282581.46000000165</v>
          </cell>
        </row>
        <row r="35">
          <cell r="A35">
            <v>3055</v>
          </cell>
          <cell r="B35">
            <v>140048</v>
          </cell>
          <cell r="C35">
            <v>16004</v>
          </cell>
          <cell r="D35">
            <v>5425896.0699998699</v>
          </cell>
          <cell r="E35">
            <v>5784276.0700000646</v>
          </cell>
          <cell r="F35">
            <v>2259110.9999999893</v>
          </cell>
        </row>
        <row r="36">
          <cell r="A36">
            <v>13012</v>
          </cell>
          <cell r="B36">
            <v>141329</v>
          </cell>
          <cell r="C36">
            <v>184</v>
          </cell>
          <cell r="D36">
            <v>155128.74</v>
          </cell>
          <cell r="E36">
            <v>165374.98000000001</v>
          </cell>
          <cell r="F36">
            <v>10091.5</v>
          </cell>
        </row>
        <row r="37">
          <cell r="A37">
            <v>5009</v>
          </cell>
          <cell r="B37">
            <v>141309</v>
          </cell>
          <cell r="C37">
            <v>1996</v>
          </cell>
          <cell r="D37">
            <v>657871.26999999571</v>
          </cell>
          <cell r="E37">
            <v>701323.5</v>
          </cell>
          <cell r="F37">
            <v>186438.45</v>
          </cell>
        </row>
        <row r="38">
          <cell r="A38">
            <v>14003</v>
          </cell>
          <cell r="B38">
            <v>141308</v>
          </cell>
          <cell r="C38">
            <v>967</v>
          </cell>
          <cell r="D38">
            <v>649352.17000000004</v>
          </cell>
          <cell r="E38">
            <v>692242.09</v>
          </cell>
          <cell r="F38">
            <v>137219.25</v>
          </cell>
        </row>
        <row r="39">
          <cell r="A39">
            <v>8009</v>
          </cell>
          <cell r="B39">
            <v>141336</v>
          </cell>
          <cell r="C39">
            <v>1417</v>
          </cell>
          <cell r="D39">
            <v>488912.46</v>
          </cell>
          <cell r="E39">
            <v>521204.83999999927</v>
          </cell>
          <cell r="F39">
            <v>187786.32</v>
          </cell>
        </row>
        <row r="40">
          <cell r="A40">
            <v>13010</v>
          </cell>
          <cell r="B40">
            <v>141301</v>
          </cell>
          <cell r="C40">
            <v>1929</v>
          </cell>
          <cell r="D40">
            <v>691208.28000000294</v>
          </cell>
          <cell r="E40">
            <v>736861.71</v>
          </cell>
          <cell r="F40">
            <v>193511.05</v>
          </cell>
        </row>
        <row r="41">
          <cell r="A41">
            <v>19028</v>
          </cell>
          <cell r="B41">
            <v>141340</v>
          </cell>
          <cell r="C41">
            <v>2640</v>
          </cell>
          <cell r="D41">
            <v>1415575.66</v>
          </cell>
          <cell r="E41">
            <v>1509074.16</v>
          </cell>
          <cell r="F41">
            <v>396204.15</v>
          </cell>
        </row>
        <row r="42">
          <cell r="A42">
            <v>23010</v>
          </cell>
          <cell r="B42">
            <v>143027</v>
          </cell>
          <cell r="C42">
            <v>1566</v>
          </cell>
          <cell r="D42">
            <v>393723.73999999854</v>
          </cell>
          <cell r="E42">
            <v>419730.20000000147</v>
          </cell>
          <cell r="F42">
            <v>191990.13</v>
          </cell>
        </row>
        <row r="43">
          <cell r="A43">
            <v>13031</v>
          </cell>
          <cell r="B43">
            <v>520098</v>
          </cell>
          <cell r="C43">
            <v>591</v>
          </cell>
          <cell r="D43">
            <v>556870.53</v>
          </cell>
          <cell r="E43">
            <v>593651.92000000004</v>
          </cell>
          <cell r="F43">
            <v>173897.55</v>
          </cell>
        </row>
        <row r="44">
          <cell r="A44">
            <v>2010</v>
          </cell>
          <cell r="B44">
            <v>140145</v>
          </cell>
          <cell r="C44">
            <v>3399</v>
          </cell>
          <cell r="D44">
            <v>1328892.96</v>
          </cell>
          <cell r="E44">
            <v>1416666.6300000078</v>
          </cell>
          <cell r="F44">
            <v>550101.74000000244</v>
          </cell>
        </row>
        <row r="45">
          <cell r="A45">
            <v>3007</v>
          </cell>
          <cell r="B45">
            <v>140141</v>
          </cell>
          <cell r="C45">
            <v>1903</v>
          </cell>
          <cell r="D45">
            <v>673140.40999999782</v>
          </cell>
          <cell r="E45">
            <v>717601.31</v>
          </cell>
          <cell r="F45">
            <v>227648.3</v>
          </cell>
        </row>
        <row r="46">
          <cell r="A46">
            <v>19023</v>
          </cell>
          <cell r="B46">
            <v>141349</v>
          </cell>
          <cell r="C46">
            <v>3894</v>
          </cell>
          <cell r="D46">
            <v>1072851.51</v>
          </cell>
          <cell r="E46">
            <v>1143710.8899999999</v>
          </cell>
          <cell r="F46">
            <v>632987.53000000387</v>
          </cell>
        </row>
        <row r="47">
          <cell r="A47">
            <v>19009</v>
          </cell>
          <cell r="B47">
            <v>141306</v>
          </cell>
          <cell r="C47">
            <v>1673</v>
          </cell>
          <cell r="D47">
            <v>723925.58000000136</v>
          </cell>
          <cell r="E47">
            <v>771740.76999999757</v>
          </cell>
          <cell r="F47">
            <v>153375.65</v>
          </cell>
        </row>
        <row r="48">
          <cell r="A48">
            <v>20003</v>
          </cell>
          <cell r="B48">
            <v>150023</v>
          </cell>
          <cell r="C48">
            <v>1626</v>
          </cell>
          <cell r="D48">
            <v>1191969.53</v>
          </cell>
          <cell r="E48">
            <v>1270698.5900000001</v>
          </cell>
          <cell r="F48">
            <v>427569.9</v>
          </cell>
        </row>
        <row r="49">
          <cell r="A49">
            <v>3014</v>
          </cell>
          <cell r="B49">
            <v>140303</v>
          </cell>
          <cell r="C49">
            <v>803</v>
          </cell>
          <cell r="D49">
            <v>1319807.8400000001</v>
          </cell>
          <cell r="E49">
            <v>1406981.51</v>
          </cell>
          <cell r="F49">
            <v>100216.78</v>
          </cell>
        </row>
        <row r="50">
          <cell r="A50">
            <v>18013</v>
          </cell>
          <cell r="B50">
            <v>141328</v>
          </cell>
          <cell r="C50">
            <v>3685</v>
          </cell>
          <cell r="D50">
            <v>1062600.24</v>
          </cell>
          <cell r="E50">
            <v>1132784.6000000001</v>
          </cell>
          <cell r="F50">
            <v>304572.65000000061</v>
          </cell>
        </row>
        <row r="51">
          <cell r="A51">
            <v>13009</v>
          </cell>
          <cell r="B51">
            <v>141318</v>
          </cell>
          <cell r="C51">
            <v>1515</v>
          </cell>
          <cell r="D51">
            <v>828484.37</v>
          </cell>
          <cell r="E51">
            <v>883206.05999999901</v>
          </cell>
          <cell r="F51">
            <v>253410.23</v>
          </cell>
        </row>
        <row r="52">
          <cell r="A52">
            <v>13297</v>
          </cell>
          <cell r="B52">
            <v>140294</v>
          </cell>
          <cell r="C52">
            <v>4734</v>
          </cell>
          <cell r="D52">
            <v>2016682.94</v>
          </cell>
          <cell r="E52">
            <v>2149884.7500000061</v>
          </cell>
          <cell r="F52">
            <v>735234.6100000022</v>
          </cell>
        </row>
        <row r="53">
          <cell r="A53">
            <v>16015</v>
          </cell>
          <cell r="B53">
            <v>180102</v>
          </cell>
          <cell r="C53">
            <v>1377</v>
          </cell>
          <cell r="D53">
            <v>716535.46999999858</v>
          </cell>
          <cell r="E53">
            <v>763862.31000000064</v>
          </cell>
          <cell r="F53">
            <v>187086.6</v>
          </cell>
        </row>
        <row r="54">
          <cell r="A54">
            <v>3107</v>
          </cell>
          <cell r="B54">
            <v>140068</v>
          </cell>
          <cell r="C54">
            <v>11492</v>
          </cell>
          <cell r="D54">
            <v>3802539.1300000874</v>
          </cell>
          <cell r="E54">
            <v>4053706.420000046</v>
          </cell>
          <cell r="F54">
            <v>1328062.9400000097</v>
          </cell>
        </row>
        <row r="55">
          <cell r="A55">
            <v>3080</v>
          </cell>
          <cell r="B55">
            <v>143025</v>
          </cell>
          <cell r="C55">
            <v>2267</v>
          </cell>
          <cell r="D55">
            <v>1231734.0099999879</v>
          </cell>
          <cell r="E55">
            <v>1313091.5500000056</v>
          </cell>
          <cell r="F55">
            <v>868339.08000000112</v>
          </cell>
        </row>
        <row r="56">
          <cell r="A56">
            <v>4009</v>
          </cell>
          <cell r="B56">
            <v>141331</v>
          </cell>
          <cell r="C56">
            <v>3000</v>
          </cell>
          <cell r="D56">
            <v>857707.87000000256</v>
          </cell>
          <cell r="E56">
            <v>914358.86000000057</v>
          </cell>
          <cell r="F56">
            <v>259816.1</v>
          </cell>
        </row>
        <row r="57">
          <cell r="A57">
            <v>5038</v>
          </cell>
          <cell r="B57">
            <v>150100</v>
          </cell>
          <cell r="C57">
            <v>448</v>
          </cell>
          <cell r="D57">
            <v>386131.5</v>
          </cell>
          <cell r="E57">
            <v>411635.47000000055</v>
          </cell>
          <cell r="F57">
            <v>125495.52</v>
          </cell>
        </row>
        <row r="58">
          <cell r="A58">
            <v>8005</v>
          </cell>
          <cell r="B58">
            <v>141335</v>
          </cell>
          <cell r="C58">
            <v>1556</v>
          </cell>
          <cell r="D58">
            <v>744019.19000000402</v>
          </cell>
          <cell r="E58">
            <v>793163.13</v>
          </cell>
          <cell r="F58">
            <v>168648.78</v>
          </cell>
        </row>
        <row r="59">
          <cell r="A59">
            <v>7006</v>
          </cell>
          <cell r="B59">
            <v>141317</v>
          </cell>
          <cell r="C59">
            <v>2580</v>
          </cell>
          <cell r="D59">
            <v>1354155.62</v>
          </cell>
          <cell r="E59">
            <v>1443598.1</v>
          </cell>
          <cell r="F59">
            <v>413108.39</v>
          </cell>
        </row>
        <row r="60">
          <cell r="A60">
            <v>16012</v>
          </cell>
          <cell r="B60">
            <v>141307</v>
          </cell>
          <cell r="C60">
            <v>1633</v>
          </cell>
          <cell r="D60">
            <v>761707</v>
          </cell>
          <cell r="E60">
            <v>812017.77999999851</v>
          </cell>
          <cell r="F60">
            <v>187472.23</v>
          </cell>
        </row>
        <row r="61">
          <cell r="A61">
            <v>19001</v>
          </cell>
          <cell r="B61">
            <v>141345</v>
          </cell>
          <cell r="C61">
            <v>2894</v>
          </cell>
          <cell r="D61">
            <v>943936.27000000421</v>
          </cell>
          <cell r="E61">
            <v>1006285.0600000069</v>
          </cell>
          <cell r="F61">
            <v>243907.34</v>
          </cell>
        </row>
        <row r="62">
          <cell r="A62">
            <v>23002</v>
          </cell>
          <cell r="B62">
            <v>140033</v>
          </cell>
          <cell r="C62">
            <v>10106</v>
          </cell>
          <cell r="D62">
            <v>28788164.690000176</v>
          </cell>
          <cell r="E62">
            <v>30689617.020000204</v>
          </cell>
          <cell r="F62">
            <v>995901.62000000535</v>
          </cell>
        </row>
        <row r="63">
          <cell r="A63">
            <v>4006</v>
          </cell>
          <cell r="B63">
            <v>140286</v>
          </cell>
          <cell r="C63">
            <v>5836</v>
          </cell>
          <cell r="D63">
            <v>2496626.3399999943</v>
          </cell>
          <cell r="E63">
            <v>2661526.73</v>
          </cell>
          <cell r="F63">
            <v>869247.78000000084</v>
          </cell>
        </row>
        <row r="64">
          <cell r="A64">
            <v>1006</v>
          </cell>
          <cell r="B64">
            <v>141342</v>
          </cell>
          <cell r="C64">
            <v>5381</v>
          </cell>
          <cell r="D64">
            <v>1422826.4</v>
          </cell>
          <cell r="E64">
            <v>1516803.909999988</v>
          </cell>
          <cell r="F64">
            <v>623335.79000000679</v>
          </cell>
        </row>
        <row r="65">
          <cell r="A65">
            <v>18014</v>
          </cell>
          <cell r="B65">
            <v>141343</v>
          </cell>
          <cell r="C65">
            <v>5019</v>
          </cell>
          <cell r="D65">
            <v>1477614.5500000101</v>
          </cell>
          <cell r="E65">
            <v>1575211.33</v>
          </cell>
          <cell r="F65">
            <v>985629.72000000323</v>
          </cell>
        </row>
        <row r="66">
          <cell r="A66">
            <v>12002</v>
          </cell>
          <cell r="B66">
            <v>140130</v>
          </cell>
          <cell r="C66">
            <v>3693</v>
          </cell>
          <cell r="D66">
            <v>1503721.26</v>
          </cell>
          <cell r="E66">
            <v>1603041.5599999938</v>
          </cell>
          <cell r="F66">
            <v>496578.47</v>
          </cell>
        </row>
        <row r="67">
          <cell r="A67">
            <v>8011</v>
          </cell>
          <cell r="B67">
            <v>141332</v>
          </cell>
          <cell r="C67">
            <v>2504</v>
          </cell>
          <cell r="D67">
            <v>1212179.6599999999</v>
          </cell>
          <cell r="E67">
            <v>1292243.54</v>
          </cell>
          <cell r="F67">
            <v>339358.28</v>
          </cell>
        </row>
        <row r="68">
          <cell r="A68">
            <v>13023</v>
          </cell>
          <cell r="B68">
            <v>141326</v>
          </cell>
          <cell r="C68">
            <v>1599</v>
          </cell>
          <cell r="D68">
            <v>682155.86000000138</v>
          </cell>
          <cell r="E68">
            <v>727212.7000000024</v>
          </cell>
          <cell r="F68">
            <v>148921.45000000001</v>
          </cell>
        </row>
        <row r="69">
          <cell r="A69">
            <v>16013</v>
          </cell>
          <cell r="B69">
            <v>180104</v>
          </cell>
          <cell r="C69">
            <v>1663</v>
          </cell>
          <cell r="D69">
            <v>871290.67</v>
          </cell>
          <cell r="E69">
            <v>928839.60999999801</v>
          </cell>
          <cell r="F69">
            <v>289986</v>
          </cell>
        </row>
        <row r="70">
          <cell r="A70">
            <v>9993</v>
          </cell>
          <cell r="B70">
            <v>260180</v>
          </cell>
          <cell r="C70">
            <v>837</v>
          </cell>
          <cell r="D70">
            <v>588445.30000000005</v>
          </cell>
          <cell r="E70">
            <v>627312.38</v>
          </cell>
          <cell r="F70">
            <v>100145.69</v>
          </cell>
        </row>
        <row r="71">
          <cell r="A71">
            <v>15010</v>
          </cell>
          <cell r="B71">
            <v>140110</v>
          </cell>
          <cell r="C71">
            <v>10748</v>
          </cell>
          <cell r="D71">
            <v>4589623.4000001745</v>
          </cell>
          <cell r="E71">
            <v>4892767.7399999937</v>
          </cell>
          <cell r="F71">
            <v>1207909.1600000057</v>
          </cell>
        </row>
        <row r="72">
          <cell r="A72">
            <v>8018</v>
          </cell>
          <cell r="B72">
            <v>141316</v>
          </cell>
          <cell r="C72">
            <v>2541</v>
          </cell>
          <cell r="D72">
            <v>967614.50999999873</v>
          </cell>
          <cell r="E72">
            <v>1031526.01</v>
          </cell>
          <cell r="F72">
            <v>197904.59</v>
          </cell>
        </row>
        <row r="73">
          <cell r="A73">
            <v>19025</v>
          </cell>
          <cell r="B73">
            <v>260105</v>
          </cell>
          <cell r="C73">
            <v>1163</v>
          </cell>
          <cell r="D73">
            <v>1486409.56</v>
          </cell>
          <cell r="E73">
            <v>1584587.08</v>
          </cell>
          <cell r="F73">
            <v>342659</v>
          </cell>
        </row>
        <row r="74">
          <cell r="A74">
            <v>6003</v>
          </cell>
          <cell r="B74">
            <v>141351</v>
          </cell>
          <cell r="C74">
            <v>4234</v>
          </cell>
          <cell r="D74">
            <v>1004280.25</v>
          </cell>
          <cell r="E74">
            <v>1070611.54</v>
          </cell>
          <cell r="F74">
            <v>425181.22000000236</v>
          </cell>
        </row>
        <row r="75">
          <cell r="A75">
            <v>13013</v>
          </cell>
          <cell r="B75">
            <v>141327</v>
          </cell>
          <cell r="C75">
            <v>3187</v>
          </cell>
          <cell r="D75">
            <v>1228994.58</v>
          </cell>
          <cell r="E75">
            <v>1310170.75</v>
          </cell>
          <cell r="F75">
            <v>327430.51000000077</v>
          </cell>
        </row>
        <row r="76">
          <cell r="A76">
            <v>16002</v>
          </cell>
          <cell r="B76">
            <v>141320</v>
          </cell>
          <cell r="C76">
            <v>4755</v>
          </cell>
          <cell r="D76">
            <v>1798917.87</v>
          </cell>
          <cell r="E76">
            <v>1917735.65</v>
          </cell>
          <cell r="F76">
            <v>588170.50000000151</v>
          </cell>
        </row>
        <row r="77">
          <cell r="A77">
            <v>19005</v>
          </cell>
          <cell r="B77">
            <v>144031</v>
          </cell>
          <cell r="C77">
            <v>304</v>
          </cell>
          <cell r="D77">
            <v>479194.98</v>
          </cell>
          <cell r="E77">
            <v>510845.96</v>
          </cell>
          <cell r="F77">
            <v>166604.54</v>
          </cell>
        </row>
        <row r="78">
          <cell r="A78">
            <v>3010</v>
          </cell>
          <cell r="B78">
            <v>141305</v>
          </cell>
          <cell r="C78">
            <v>1987</v>
          </cell>
          <cell r="D78">
            <v>1025708.55</v>
          </cell>
          <cell r="E78">
            <v>1093456.53</v>
          </cell>
          <cell r="F78">
            <v>236808.3</v>
          </cell>
        </row>
        <row r="79">
          <cell r="A79">
            <v>16001</v>
          </cell>
          <cell r="B79">
            <v>141341</v>
          </cell>
          <cell r="C79">
            <v>3338</v>
          </cell>
          <cell r="D79">
            <v>1323597.96</v>
          </cell>
          <cell r="E79">
            <v>1411020.85</v>
          </cell>
          <cell r="F79">
            <v>416470.92</v>
          </cell>
        </row>
        <row r="80">
          <cell r="A80">
            <v>4008</v>
          </cell>
          <cell r="B80">
            <v>140012</v>
          </cell>
          <cell r="C80">
            <v>6544</v>
          </cell>
          <cell r="D80">
            <v>2397529.3800000073</v>
          </cell>
          <cell r="E80">
            <v>2555888.4600000442</v>
          </cell>
          <cell r="F80">
            <v>903458.16999999923</v>
          </cell>
        </row>
        <row r="81">
          <cell r="A81">
            <v>3038</v>
          </cell>
          <cell r="B81">
            <v>140083</v>
          </cell>
          <cell r="C81">
            <v>6281</v>
          </cell>
          <cell r="D81">
            <v>2331150.4899999676</v>
          </cell>
          <cell r="E81">
            <v>2485124.16</v>
          </cell>
          <cell r="F81">
            <v>639549.55000001332</v>
          </cell>
        </row>
        <row r="82">
          <cell r="A82">
            <v>1001</v>
          </cell>
          <cell r="B82">
            <v>141304</v>
          </cell>
          <cell r="C82">
            <v>1664</v>
          </cell>
          <cell r="D82">
            <v>850478.46999999834</v>
          </cell>
          <cell r="E82">
            <v>906651.89000000223</v>
          </cell>
          <cell r="F82">
            <v>162020</v>
          </cell>
        </row>
        <row r="83">
          <cell r="A83">
            <v>8015</v>
          </cell>
          <cell r="B83">
            <v>141313</v>
          </cell>
          <cell r="C83">
            <v>2560</v>
          </cell>
          <cell r="D83">
            <v>1402804.64</v>
          </cell>
          <cell r="E83">
            <v>1495460.5</v>
          </cell>
          <cell r="F83">
            <v>212673.68</v>
          </cell>
        </row>
        <row r="84">
          <cell r="A84">
            <v>13021</v>
          </cell>
          <cell r="B84">
            <v>140089</v>
          </cell>
          <cell r="C84">
            <v>5159</v>
          </cell>
          <cell r="D84">
            <v>1529997.6700000211</v>
          </cell>
          <cell r="E84">
            <v>1631053.369999984</v>
          </cell>
          <cell r="F84">
            <v>614519.36000000534</v>
          </cell>
        </row>
        <row r="85">
          <cell r="A85">
            <v>5013</v>
          </cell>
          <cell r="B85">
            <v>140077</v>
          </cell>
          <cell r="C85">
            <v>9976</v>
          </cell>
          <cell r="D85">
            <v>2529218.8600000124</v>
          </cell>
          <cell r="E85">
            <v>2696274.7699999488</v>
          </cell>
          <cell r="F85">
            <v>1368021.66</v>
          </cell>
        </row>
        <row r="86">
          <cell r="A86">
            <v>3003</v>
          </cell>
          <cell r="B86">
            <v>260110</v>
          </cell>
          <cell r="C86">
            <v>2173</v>
          </cell>
          <cell r="D86">
            <v>1050341.95</v>
          </cell>
          <cell r="E86">
            <v>1119716.8999999999</v>
          </cell>
          <cell r="F86">
            <v>190157.77</v>
          </cell>
        </row>
        <row r="87">
          <cell r="A87">
            <v>3002</v>
          </cell>
          <cell r="B87">
            <v>140001</v>
          </cell>
          <cell r="C87">
            <v>8275</v>
          </cell>
          <cell r="D87">
            <v>2115376.7199999872</v>
          </cell>
          <cell r="E87">
            <v>2255096.3100000205</v>
          </cell>
          <cell r="F87">
            <v>1170081.8600000001</v>
          </cell>
        </row>
        <row r="88">
          <cell r="A88">
            <v>16033</v>
          </cell>
          <cell r="B88">
            <v>140234</v>
          </cell>
          <cell r="C88">
            <v>6233</v>
          </cell>
          <cell r="D88">
            <v>1603770.2499999818</v>
          </cell>
          <cell r="E88">
            <v>1709700.1400000104</v>
          </cell>
          <cell r="F88">
            <v>742143.63000000187</v>
          </cell>
        </row>
        <row r="89">
          <cell r="A89">
            <v>3062</v>
          </cell>
          <cell r="B89">
            <v>141303</v>
          </cell>
          <cell r="C89">
            <v>3409</v>
          </cell>
          <cell r="D89">
            <v>1151602.8899999999</v>
          </cell>
          <cell r="E89">
            <v>1227667.08</v>
          </cell>
          <cell r="F89">
            <v>329258.59000000003</v>
          </cell>
        </row>
        <row r="90">
          <cell r="A90">
            <v>13005</v>
          </cell>
          <cell r="B90">
            <v>141310</v>
          </cell>
          <cell r="C90">
            <v>2851</v>
          </cell>
          <cell r="D90">
            <v>1374984.9799999949</v>
          </cell>
          <cell r="E90">
            <v>1465803.62</v>
          </cell>
          <cell r="F90">
            <v>477259.12999999878</v>
          </cell>
        </row>
        <row r="91">
          <cell r="A91">
            <v>16010</v>
          </cell>
          <cell r="B91">
            <v>140161</v>
          </cell>
          <cell r="C91">
            <v>7388</v>
          </cell>
          <cell r="D91">
            <v>2245073.2900000266</v>
          </cell>
          <cell r="E91">
            <v>2393359.4499999797</v>
          </cell>
          <cell r="F91">
            <v>1082813.52</v>
          </cell>
        </row>
        <row r="92">
          <cell r="A92">
            <v>4013</v>
          </cell>
          <cell r="B92">
            <v>140105</v>
          </cell>
          <cell r="C92">
            <v>4880</v>
          </cell>
          <cell r="D92">
            <v>3437899.1099999854</v>
          </cell>
          <cell r="E92">
            <v>3664973.79</v>
          </cell>
          <cell r="F92">
            <v>506983.96</v>
          </cell>
        </row>
        <row r="93">
          <cell r="A93">
            <v>3068</v>
          </cell>
          <cell r="B93">
            <v>140181</v>
          </cell>
          <cell r="C93">
            <v>10525</v>
          </cell>
          <cell r="D93">
            <v>3640333.3899999755</v>
          </cell>
          <cell r="E93">
            <v>3880778.4700001529</v>
          </cell>
          <cell r="F93">
            <v>1152720.79</v>
          </cell>
        </row>
        <row r="94">
          <cell r="A94">
            <v>9024</v>
          </cell>
          <cell r="B94">
            <v>150056</v>
          </cell>
          <cell r="C94">
            <v>752</v>
          </cell>
          <cell r="D94">
            <v>726092.41</v>
          </cell>
          <cell r="E94">
            <v>774050.95</v>
          </cell>
          <cell r="F94">
            <v>191450.48</v>
          </cell>
        </row>
        <row r="95">
          <cell r="A95">
            <v>6002</v>
          </cell>
          <cell r="B95">
            <v>141311</v>
          </cell>
          <cell r="C95">
            <v>5398</v>
          </cell>
          <cell r="D95">
            <v>1648344.37</v>
          </cell>
          <cell r="E95">
            <v>1757220.2700000138</v>
          </cell>
          <cell r="F95">
            <v>668824.68000000005</v>
          </cell>
        </row>
        <row r="96">
          <cell r="A96">
            <v>13011</v>
          </cell>
          <cell r="B96">
            <v>140101</v>
          </cell>
          <cell r="C96">
            <v>7415</v>
          </cell>
          <cell r="D96">
            <v>2899797.9200000134</v>
          </cell>
          <cell r="E96">
            <v>3091327.5999999894</v>
          </cell>
          <cell r="F96">
            <v>1269867.5700000071</v>
          </cell>
        </row>
        <row r="97">
          <cell r="A97">
            <v>2014</v>
          </cell>
          <cell r="B97">
            <v>141321</v>
          </cell>
          <cell r="C97">
            <v>4290</v>
          </cell>
          <cell r="D97">
            <v>1202698.1399999999</v>
          </cell>
          <cell r="E97">
            <v>1282135.4099999999</v>
          </cell>
          <cell r="F97">
            <v>382902.88</v>
          </cell>
        </row>
        <row r="98">
          <cell r="A98">
            <v>4016</v>
          </cell>
          <cell r="B98">
            <v>150090</v>
          </cell>
          <cell r="C98">
            <v>2433</v>
          </cell>
          <cell r="D98">
            <v>942800.57</v>
          </cell>
          <cell r="E98">
            <v>1005073.55</v>
          </cell>
          <cell r="F98">
            <v>303588.69</v>
          </cell>
        </row>
        <row r="99">
          <cell r="A99">
            <v>18010</v>
          </cell>
          <cell r="B99">
            <v>141333</v>
          </cell>
          <cell r="C99">
            <v>3631</v>
          </cell>
          <cell r="D99">
            <v>1109868.56</v>
          </cell>
          <cell r="E99">
            <v>1183175.42</v>
          </cell>
          <cell r="F99">
            <v>426466.68</v>
          </cell>
        </row>
        <row r="100">
          <cell r="A100">
            <v>7005</v>
          </cell>
          <cell r="B100">
            <v>140211</v>
          </cell>
          <cell r="C100">
            <v>5184</v>
          </cell>
          <cell r="D100">
            <v>2361847.46</v>
          </cell>
          <cell r="E100">
            <v>2517844.0199999781</v>
          </cell>
          <cell r="F100">
            <v>721944.97000000114</v>
          </cell>
        </row>
        <row r="101">
          <cell r="A101">
            <v>23007</v>
          </cell>
          <cell r="B101">
            <v>140176</v>
          </cell>
          <cell r="C101">
            <v>6790</v>
          </cell>
          <cell r="D101">
            <v>2735599.8700000215</v>
          </cell>
          <cell r="E101">
            <v>2916287.9399999836</v>
          </cell>
          <cell r="F101">
            <v>932225.23000000312</v>
          </cell>
        </row>
        <row r="102">
          <cell r="A102">
            <v>19008</v>
          </cell>
          <cell r="B102">
            <v>140143</v>
          </cell>
          <cell r="C102">
            <v>5985</v>
          </cell>
          <cell r="D102">
            <v>1735080.949999898</v>
          </cell>
          <cell r="E102">
            <v>1849681.1200000488</v>
          </cell>
          <cell r="F102">
            <v>624907.73</v>
          </cell>
        </row>
        <row r="103">
          <cell r="A103">
            <v>18004</v>
          </cell>
          <cell r="B103">
            <v>141312</v>
          </cell>
          <cell r="C103">
            <v>2884</v>
          </cell>
          <cell r="D103">
            <v>1442656.45</v>
          </cell>
          <cell r="E103">
            <v>1537944.77</v>
          </cell>
          <cell r="F103">
            <v>295840.58</v>
          </cell>
        </row>
        <row r="104">
          <cell r="A104">
            <v>3050</v>
          </cell>
          <cell r="B104">
            <v>140103</v>
          </cell>
          <cell r="C104">
            <v>12474</v>
          </cell>
          <cell r="D104">
            <v>4363810.0600001523</v>
          </cell>
          <cell r="E104">
            <v>4652039.0599999418</v>
          </cell>
          <cell r="F104">
            <v>1906751.57</v>
          </cell>
        </row>
        <row r="105">
          <cell r="A105">
            <v>24001</v>
          </cell>
          <cell r="B105">
            <v>140100</v>
          </cell>
          <cell r="C105">
            <v>4596</v>
          </cell>
          <cell r="D105">
            <v>3198664.3100000285</v>
          </cell>
          <cell r="E105">
            <v>3409939.5399999865</v>
          </cell>
          <cell r="F105">
            <v>463314.8</v>
          </cell>
        </row>
        <row r="106">
          <cell r="A106">
            <v>2134</v>
          </cell>
          <cell r="B106">
            <v>140291</v>
          </cell>
          <cell r="C106">
            <v>2829</v>
          </cell>
          <cell r="D106">
            <v>1516788.04</v>
          </cell>
          <cell r="E106">
            <v>1616972.19</v>
          </cell>
          <cell r="F106">
            <v>504812.05999999942</v>
          </cell>
        </row>
        <row r="107">
          <cell r="A107">
            <v>20001</v>
          </cell>
          <cell r="B107">
            <v>141339</v>
          </cell>
          <cell r="C107">
            <v>4799</v>
          </cell>
          <cell r="D107">
            <v>1544648.83</v>
          </cell>
          <cell r="E107">
            <v>1646672.1999999918</v>
          </cell>
          <cell r="F107">
            <v>528620.85000000079</v>
          </cell>
        </row>
        <row r="108">
          <cell r="A108">
            <v>7002</v>
          </cell>
          <cell r="B108">
            <v>140064</v>
          </cell>
          <cell r="C108">
            <v>7897</v>
          </cell>
          <cell r="D108">
            <v>2298530.41</v>
          </cell>
          <cell r="E108">
            <v>2450347.7299999618</v>
          </cell>
          <cell r="F108">
            <v>1075848.01</v>
          </cell>
        </row>
        <row r="109">
          <cell r="A109">
            <v>13026</v>
          </cell>
          <cell r="B109">
            <v>140008</v>
          </cell>
          <cell r="C109">
            <v>5605</v>
          </cell>
          <cell r="D109">
            <v>1933480.9400000086</v>
          </cell>
          <cell r="E109">
            <v>2061187.7699999912</v>
          </cell>
          <cell r="F109">
            <v>820275.77000000083</v>
          </cell>
        </row>
        <row r="110">
          <cell r="A110">
            <v>12005</v>
          </cell>
          <cell r="B110">
            <v>141322</v>
          </cell>
          <cell r="C110">
            <v>4223</v>
          </cell>
          <cell r="D110">
            <v>1554200.2</v>
          </cell>
          <cell r="E110">
            <v>1656855.6699999925</v>
          </cell>
          <cell r="F110">
            <v>537434.04</v>
          </cell>
        </row>
        <row r="111">
          <cell r="A111">
            <v>22002</v>
          </cell>
          <cell r="B111">
            <v>141346</v>
          </cell>
          <cell r="C111">
            <v>5055</v>
          </cell>
          <cell r="D111">
            <v>1952245.59</v>
          </cell>
          <cell r="E111">
            <v>2081192.5900000066</v>
          </cell>
          <cell r="F111">
            <v>474562.61000000249</v>
          </cell>
        </row>
        <row r="112">
          <cell r="A112">
            <v>7074</v>
          </cell>
          <cell r="B112">
            <v>140292</v>
          </cell>
          <cell r="C112">
            <v>6834</v>
          </cell>
          <cell r="D112">
            <v>2251604.37</v>
          </cell>
          <cell r="E112">
            <v>2400326.9799999786</v>
          </cell>
          <cell r="F112">
            <v>912067.51999999932</v>
          </cell>
        </row>
        <row r="113">
          <cell r="A113">
            <v>16009</v>
          </cell>
          <cell r="B113">
            <v>141315</v>
          </cell>
          <cell r="C113">
            <v>3330</v>
          </cell>
          <cell r="D113">
            <v>1433340.3</v>
          </cell>
          <cell r="E113">
            <v>1528011.889999995</v>
          </cell>
          <cell r="F113">
            <v>249360.07</v>
          </cell>
        </row>
        <row r="114">
          <cell r="A114">
            <v>3020</v>
          </cell>
          <cell r="B114">
            <v>140197</v>
          </cell>
          <cell r="C114">
            <v>3534</v>
          </cell>
          <cell r="D114">
            <v>1952608.0500000138</v>
          </cell>
          <cell r="E114">
            <v>2081579.9</v>
          </cell>
          <cell r="F114">
            <v>450829.81</v>
          </cell>
        </row>
        <row r="115">
          <cell r="A115">
            <v>8012</v>
          </cell>
          <cell r="B115">
            <v>140122</v>
          </cell>
          <cell r="C115">
            <v>6226</v>
          </cell>
          <cell r="D115">
            <v>2973291.88</v>
          </cell>
          <cell r="E115">
            <v>3169675.7500000135</v>
          </cell>
          <cell r="F115">
            <v>1084961.27</v>
          </cell>
        </row>
        <row r="116">
          <cell r="A116">
            <v>3091</v>
          </cell>
          <cell r="B116">
            <v>141338</v>
          </cell>
          <cell r="C116">
            <v>2301</v>
          </cell>
          <cell r="D116">
            <v>985013.57999999868</v>
          </cell>
          <cell r="E116">
            <v>1050073.8799999999</v>
          </cell>
          <cell r="F116">
            <v>314871.09999999998</v>
          </cell>
        </row>
        <row r="117">
          <cell r="A117">
            <v>10005</v>
          </cell>
          <cell r="B117">
            <v>140059</v>
          </cell>
          <cell r="C117">
            <v>6507</v>
          </cell>
          <cell r="D117">
            <v>2429690.4300000053</v>
          </cell>
          <cell r="E117">
            <v>2590171.1000000052</v>
          </cell>
          <cell r="F117">
            <v>870191.79000000772</v>
          </cell>
        </row>
        <row r="118">
          <cell r="A118">
            <v>3004</v>
          </cell>
          <cell r="B118">
            <v>260183</v>
          </cell>
          <cell r="C118">
            <v>1543</v>
          </cell>
          <cell r="D118">
            <v>753288.59000000136</v>
          </cell>
          <cell r="E118">
            <v>803043.6599999991</v>
          </cell>
          <cell r="F118">
            <v>166570.96</v>
          </cell>
        </row>
        <row r="119">
          <cell r="A119">
            <v>23003</v>
          </cell>
          <cell r="B119">
            <v>140084</v>
          </cell>
          <cell r="C119">
            <v>13206</v>
          </cell>
          <cell r="D119">
            <v>3730150.4499999648</v>
          </cell>
          <cell r="E119">
            <v>3976531.7799999495</v>
          </cell>
          <cell r="F119">
            <v>1568098.9399999939</v>
          </cell>
        </row>
        <row r="120">
          <cell r="A120">
            <v>13020</v>
          </cell>
          <cell r="B120">
            <v>140116</v>
          </cell>
          <cell r="C120">
            <v>7641</v>
          </cell>
          <cell r="D120">
            <v>3111010.7600000212</v>
          </cell>
          <cell r="E120">
            <v>3316489.52</v>
          </cell>
          <cell r="F120">
            <v>1111149.7500000065</v>
          </cell>
        </row>
        <row r="121">
          <cell r="A121">
            <v>12004</v>
          </cell>
          <cell r="B121">
            <v>140024</v>
          </cell>
          <cell r="C121">
            <v>3019</v>
          </cell>
          <cell r="D121">
            <v>913056.7400000043</v>
          </cell>
          <cell r="E121">
            <v>973361.67000000563</v>
          </cell>
          <cell r="F121">
            <v>299989.04999999894</v>
          </cell>
        </row>
        <row r="122">
          <cell r="A122">
            <v>3075</v>
          </cell>
          <cell r="B122">
            <v>140095</v>
          </cell>
          <cell r="C122">
            <v>20780</v>
          </cell>
          <cell r="D122">
            <v>8001556.0699997311</v>
          </cell>
          <cell r="E122">
            <v>8530063.7500002235</v>
          </cell>
          <cell r="F122">
            <v>2826067.08</v>
          </cell>
        </row>
        <row r="123">
          <cell r="A123">
            <v>13047</v>
          </cell>
          <cell r="B123">
            <v>140289</v>
          </cell>
          <cell r="C123">
            <v>9990</v>
          </cell>
          <cell r="D123">
            <v>3222588.82</v>
          </cell>
          <cell r="E123">
            <v>3435441.1899999888</v>
          </cell>
          <cell r="F123">
            <v>1306212.77</v>
          </cell>
        </row>
        <row r="124">
          <cell r="A124">
            <v>2008</v>
          </cell>
          <cell r="B124">
            <v>140162</v>
          </cell>
          <cell r="C124">
            <v>8623</v>
          </cell>
          <cell r="D124">
            <v>2684823.1699999645</v>
          </cell>
          <cell r="E124">
            <v>2862154.7399999509</v>
          </cell>
          <cell r="F124">
            <v>1236654.94</v>
          </cell>
        </row>
        <row r="125">
          <cell r="A125">
            <v>12009</v>
          </cell>
          <cell r="B125">
            <v>140065</v>
          </cell>
          <cell r="C125">
            <v>4422</v>
          </cell>
          <cell r="D125">
            <v>1958647.78</v>
          </cell>
          <cell r="E125">
            <v>2088016.8399999903</v>
          </cell>
          <cell r="F125">
            <v>725739.42000000086</v>
          </cell>
        </row>
        <row r="126">
          <cell r="A126">
            <v>3071</v>
          </cell>
          <cell r="B126">
            <v>140177</v>
          </cell>
          <cell r="C126">
            <v>11426</v>
          </cell>
          <cell r="D126">
            <v>4592437.6799998591</v>
          </cell>
          <cell r="E126">
            <v>4895774.2800001139</v>
          </cell>
          <cell r="F126">
            <v>1803596.9300000081</v>
          </cell>
        </row>
        <row r="127">
          <cell r="A127">
            <v>16005</v>
          </cell>
          <cell r="B127">
            <v>140013</v>
          </cell>
          <cell r="C127">
            <v>5158</v>
          </cell>
          <cell r="D127">
            <v>2655169.680000036</v>
          </cell>
          <cell r="E127">
            <v>2830542.6500000157</v>
          </cell>
          <cell r="F127">
            <v>622805.73000000091</v>
          </cell>
        </row>
        <row r="128">
          <cell r="A128">
            <v>4031</v>
          </cell>
          <cell r="B128">
            <v>160033</v>
          </cell>
          <cell r="C128">
            <v>1582</v>
          </cell>
          <cell r="D128">
            <v>989078.52999999886</v>
          </cell>
          <cell r="E128">
            <v>1054406.94</v>
          </cell>
          <cell r="F128">
            <v>341739.83</v>
          </cell>
        </row>
        <row r="129">
          <cell r="A129">
            <v>3138</v>
          </cell>
          <cell r="B129">
            <v>140152</v>
          </cell>
          <cell r="C129">
            <v>10338</v>
          </cell>
          <cell r="D129">
            <v>4856377.2799999714</v>
          </cell>
          <cell r="E129">
            <v>5177142.1499999184</v>
          </cell>
          <cell r="F129">
            <v>1166127.79</v>
          </cell>
        </row>
        <row r="130">
          <cell r="A130">
            <v>8016</v>
          </cell>
          <cell r="B130">
            <v>140250</v>
          </cell>
          <cell r="C130">
            <v>12540</v>
          </cell>
          <cell r="D130">
            <v>3962508.0000000792</v>
          </cell>
          <cell r="E130">
            <v>4224230.6299999235</v>
          </cell>
          <cell r="F130">
            <v>1424587.9599999934</v>
          </cell>
        </row>
        <row r="131">
          <cell r="A131">
            <v>10002</v>
          </cell>
          <cell r="B131">
            <v>140058</v>
          </cell>
          <cell r="C131">
            <v>8576</v>
          </cell>
          <cell r="D131">
            <v>3400267.2599999146</v>
          </cell>
          <cell r="E131">
            <v>3624853.78</v>
          </cell>
          <cell r="F131">
            <v>870416.6500000013</v>
          </cell>
        </row>
        <row r="132">
          <cell r="A132">
            <v>13017</v>
          </cell>
          <cell r="B132">
            <v>140184</v>
          </cell>
          <cell r="C132">
            <v>9501</v>
          </cell>
          <cell r="D132">
            <v>3404507.749999918</v>
          </cell>
          <cell r="E132">
            <v>3629377.4400000451</v>
          </cell>
          <cell r="F132">
            <v>1183968.7000000088</v>
          </cell>
        </row>
        <row r="133">
          <cell r="A133">
            <v>9003</v>
          </cell>
          <cell r="B133">
            <v>160058</v>
          </cell>
          <cell r="C133">
            <v>977</v>
          </cell>
          <cell r="D133">
            <v>902212.57</v>
          </cell>
          <cell r="E133">
            <v>961803.94999999937</v>
          </cell>
          <cell r="F133">
            <v>555985.77</v>
          </cell>
        </row>
        <row r="134">
          <cell r="A134">
            <v>5002</v>
          </cell>
          <cell r="B134">
            <v>140066</v>
          </cell>
          <cell r="C134">
            <v>10106</v>
          </cell>
          <cell r="D134">
            <v>3874475.100000056</v>
          </cell>
          <cell r="E134">
            <v>4130389.8100000601</v>
          </cell>
          <cell r="F134">
            <v>1364952.0700000052</v>
          </cell>
        </row>
        <row r="135">
          <cell r="A135">
            <v>4005</v>
          </cell>
          <cell r="B135">
            <v>140166</v>
          </cell>
          <cell r="C135">
            <v>15903</v>
          </cell>
          <cell r="D135">
            <v>5318803.3099999791</v>
          </cell>
          <cell r="E135">
            <v>5670098.1499997983</v>
          </cell>
          <cell r="F135">
            <v>1960442.1700000113</v>
          </cell>
        </row>
        <row r="136">
          <cell r="A136">
            <v>5003</v>
          </cell>
          <cell r="B136">
            <v>140032</v>
          </cell>
          <cell r="C136">
            <v>12137</v>
          </cell>
          <cell r="D136">
            <v>3482811.9199999473</v>
          </cell>
          <cell r="E136">
            <v>3712850.73</v>
          </cell>
          <cell r="F136">
            <v>1856958.0100000121</v>
          </cell>
        </row>
        <row r="137">
          <cell r="A137">
            <v>1003</v>
          </cell>
          <cell r="B137">
            <v>140052</v>
          </cell>
          <cell r="C137">
            <v>12025</v>
          </cell>
          <cell r="D137">
            <v>4158606.6999999648</v>
          </cell>
          <cell r="E137">
            <v>4433281.9700000538</v>
          </cell>
          <cell r="F137">
            <v>1618181.4799999946</v>
          </cell>
        </row>
        <row r="138">
          <cell r="A138">
            <v>15007</v>
          </cell>
          <cell r="B138">
            <v>140063</v>
          </cell>
          <cell r="C138">
            <v>7144</v>
          </cell>
          <cell r="D138">
            <v>2972883.4399999711</v>
          </cell>
          <cell r="E138">
            <v>3169241.3099999791</v>
          </cell>
          <cell r="F138">
            <v>714532.62000000384</v>
          </cell>
        </row>
        <row r="139">
          <cell r="A139">
            <v>4025</v>
          </cell>
          <cell r="B139">
            <v>140288</v>
          </cell>
          <cell r="C139">
            <v>7280</v>
          </cell>
          <cell r="D139">
            <v>3884212.9599999757</v>
          </cell>
          <cell r="E139">
            <v>4140765.5499999686</v>
          </cell>
          <cell r="F139">
            <v>1152337.76</v>
          </cell>
        </row>
        <row r="140">
          <cell r="A140">
            <v>6005</v>
          </cell>
          <cell r="B140">
            <v>140160</v>
          </cell>
          <cell r="C140">
            <v>11625</v>
          </cell>
          <cell r="D140">
            <v>3276862.8099999572</v>
          </cell>
          <cell r="E140">
            <v>3493298.9200000083</v>
          </cell>
          <cell r="F140">
            <v>1535126.86</v>
          </cell>
        </row>
        <row r="141">
          <cell r="A141">
            <v>3072</v>
          </cell>
          <cell r="B141">
            <v>140179</v>
          </cell>
          <cell r="C141">
            <v>14879</v>
          </cell>
          <cell r="D141">
            <v>4604739.9499998856</v>
          </cell>
          <cell r="E141">
            <v>4908874.3599999128</v>
          </cell>
          <cell r="F141">
            <v>1886820.74</v>
          </cell>
        </row>
        <row r="142">
          <cell r="A142">
            <v>3031</v>
          </cell>
          <cell r="B142">
            <v>140207</v>
          </cell>
          <cell r="C142">
            <v>4601</v>
          </cell>
          <cell r="D142">
            <v>5137408.8600000003</v>
          </cell>
          <cell r="E142">
            <v>5476736.2900000028</v>
          </cell>
          <cell r="F142">
            <v>772660.02999999945</v>
          </cell>
        </row>
        <row r="143">
          <cell r="A143">
            <v>1012</v>
          </cell>
          <cell r="B143">
            <v>140174</v>
          </cell>
          <cell r="C143">
            <v>18310</v>
          </cell>
          <cell r="D143">
            <v>4289952.0099999644</v>
          </cell>
          <cell r="E143">
            <v>4573304.7400001185</v>
          </cell>
          <cell r="F143">
            <v>2206305.4699999895</v>
          </cell>
        </row>
        <row r="144">
          <cell r="A144">
            <v>21001</v>
          </cell>
          <cell r="B144">
            <v>140113</v>
          </cell>
          <cell r="C144">
            <v>10856</v>
          </cell>
          <cell r="D144">
            <v>3398657.1099999589</v>
          </cell>
          <cell r="E144">
            <v>3623139.4400000139</v>
          </cell>
          <cell r="F144">
            <v>1333439.3499999938</v>
          </cell>
        </row>
        <row r="145">
          <cell r="A145">
            <v>3065</v>
          </cell>
          <cell r="B145">
            <v>140151</v>
          </cell>
          <cell r="C145">
            <v>7479</v>
          </cell>
          <cell r="D145">
            <v>2752622.8899999247</v>
          </cell>
          <cell r="E145">
            <v>2934430.6300000232</v>
          </cell>
          <cell r="F145">
            <v>581929.4600000513</v>
          </cell>
        </row>
        <row r="146">
          <cell r="A146">
            <v>5007</v>
          </cell>
          <cell r="B146">
            <v>140217</v>
          </cell>
          <cell r="C146">
            <v>11145</v>
          </cell>
          <cell r="D146">
            <v>4388360.5600000611</v>
          </cell>
          <cell r="E146">
            <v>4678214.0699999761</v>
          </cell>
          <cell r="F146">
            <v>1613134.5</v>
          </cell>
        </row>
        <row r="147">
          <cell r="A147">
            <v>13019</v>
          </cell>
          <cell r="B147">
            <v>141323</v>
          </cell>
          <cell r="C147">
            <v>5821</v>
          </cell>
          <cell r="D147">
            <v>1617353.57</v>
          </cell>
          <cell r="E147">
            <v>1724176.5999999936</v>
          </cell>
          <cell r="F147">
            <v>551412.64000000083</v>
          </cell>
        </row>
        <row r="148">
          <cell r="A148">
            <v>16011</v>
          </cell>
          <cell r="B148">
            <v>141337</v>
          </cell>
          <cell r="C148">
            <v>3100</v>
          </cell>
          <cell r="D148">
            <v>1469966.8700000085</v>
          </cell>
          <cell r="E148">
            <v>1567058.6400000076</v>
          </cell>
          <cell r="F148">
            <v>668038.42000000004</v>
          </cell>
        </row>
        <row r="149">
          <cell r="A149">
            <v>15006</v>
          </cell>
          <cell r="B149">
            <v>140147</v>
          </cell>
          <cell r="C149">
            <v>6059</v>
          </cell>
          <cell r="D149">
            <v>2159762.3399999817</v>
          </cell>
          <cell r="E149">
            <v>2302413.2300000116</v>
          </cell>
          <cell r="F149">
            <v>702953.15000000247</v>
          </cell>
        </row>
        <row r="150">
          <cell r="A150">
            <v>13004</v>
          </cell>
          <cell r="B150">
            <v>140240</v>
          </cell>
          <cell r="C150">
            <v>9942</v>
          </cell>
          <cell r="D150">
            <v>3645828.4900000319</v>
          </cell>
          <cell r="E150">
            <v>3886633.7899999395</v>
          </cell>
          <cell r="F150">
            <v>1362352.24</v>
          </cell>
        </row>
        <row r="151">
          <cell r="A151">
            <v>19010</v>
          </cell>
          <cell r="B151">
            <v>140043</v>
          </cell>
          <cell r="C151">
            <v>11936</v>
          </cell>
          <cell r="D151">
            <v>4877833.3900000639</v>
          </cell>
          <cell r="E151">
            <v>5200012.7499999274</v>
          </cell>
          <cell r="F151">
            <v>1964123.48</v>
          </cell>
        </row>
        <row r="152">
          <cell r="A152">
            <v>14001</v>
          </cell>
          <cell r="B152">
            <v>140127</v>
          </cell>
          <cell r="C152">
            <v>13722</v>
          </cell>
          <cell r="D152">
            <v>5208426.9600001723</v>
          </cell>
          <cell r="E152">
            <v>5552448.4700001264</v>
          </cell>
          <cell r="F152">
            <v>1983324.02</v>
          </cell>
        </row>
        <row r="153">
          <cell r="A153">
            <v>5035</v>
          </cell>
          <cell r="B153">
            <v>150082</v>
          </cell>
          <cell r="C153">
            <v>597</v>
          </cell>
          <cell r="D153">
            <v>659514.81000000064</v>
          </cell>
          <cell r="E153">
            <v>703075.60999999905</v>
          </cell>
          <cell r="F153">
            <v>161057.57999999999</v>
          </cell>
        </row>
        <row r="154">
          <cell r="A154">
            <v>1007</v>
          </cell>
          <cell r="B154">
            <v>140029</v>
          </cell>
          <cell r="C154">
            <v>20445</v>
          </cell>
          <cell r="D154">
            <v>6599517.8900002595</v>
          </cell>
          <cell r="E154">
            <v>7035432.6099995831</v>
          </cell>
          <cell r="F154">
            <v>2952666.48999999</v>
          </cell>
        </row>
        <row r="155">
          <cell r="A155">
            <v>3102</v>
          </cell>
          <cell r="B155">
            <v>140115</v>
          </cell>
          <cell r="C155">
            <v>7203</v>
          </cell>
          <cell r="D155">
            <v>2658411.7600000566</v>
          </cell>
          <cell r="E155">
            <v>2834002.6000000117</v>
          </cell>
          <cell r="F155">
            <v>1053848.1900000125</v>
          </cell>
        </row>
        <row r="156">
          <cell r="A156">
            <v>8088</v>
          </cell>
          <cell r="B156">
            <v>140290</v>
          </cell>
          <cell r="C156">
            <v>14506</v>
          </cell>
          <cell r="D156">
            <v>5437316.9599998882</v>
          </cell>
          <cell r="E156">
            <v>5796455.9100000467</v>
          </cell>
          <cell r="F156">
            <v>2036858.94</v>
          </cell>
        </row>
        <row r="157">
          <cell r="A157">
            <v>12007</v>
          </cell>
          <cell r="B157">
            <v>141350</v>
          </cell>
          <cell r="C157">
            <v>6990</v>
          </cell>
          <cell r="D157">
            <v>2068590.0400000296</v>
          </cell>
          <cell r="E157">
            <v>2205219.0999999875</v>
          </cell>
          <cell r="F157">
            <v>1005202.12</v>
          </cell>
        </row>
        <row r="158">
          <cell r="A158">
            <v>3093</v>
          </cell>
          <cell r="B158">
            <v>143026</v>
          </cell>
          <cell r="C158">
            <v>8517</v>
          </cell>
          <cell r="D158">
            <v>1909720.2400000351</v>
          </cell>
          <cell r="E158">
            <v>2035857.8900000439</v>
          </cell>
          <cell r="F158">
            <v>762950.67000001506</v>
          </cell>
        </row>
        <row r="159">
          <cell r="A159">
            <v>3046</v>
          </cell>
          <cell r="B159">
            <v>140206</v>
          </cell>
          <cell r="C159">
            <v>21221</v>
          </cell>
          <cell r="D159">
            <v>8447894.7299997006</v>
          </cell>
          <cell r="E159">
            <v>9005882.7999998908</v>
          </cell>
          <cell r="F159">
            <v>3178342.6400000094</v>
          </cell>
        </row>
        <row r="160">
          <cell r="A160">
            <v>3066</v>
          </cell>
          <cell r="B160">
            <v>140117</v>
          </cell>
          <cell r="C160">
            <v>5772</v>
          </cell>
          <cell r="D160">
            <v>2557140.9</v>
          </cell>
          <cell r="E160">
            <v>2726039.5499999882</v>
          </cell>
          <cell r="F160">
            <v>718314.82000000263</v>
          </cell>
        </row>
        <row r="161">
          <cell r="A161">
            <v>3085</v>
          </cell>
          <cell r="B161">
            <v>140251</v>
          </cell>
          <cell r="C161">
            <v>13040</v>
          </cell>
          <cell r="D161">
            <v>4040144.6399998204</v>
          </cell>
          <cell r="E161">
            <v>4306998.6500000227</v>
          </cell>
          <cell r="F161">
            <v>1462111.3899999931</v>
          </cell>
        </row>
        <row r="162">
          <cell r="A162">
            <v>19011</v>
          </cell>
          <cell r="B162">
            <v>140026</v>
          </cell>
          <cell r="C162">
            <v>5506</v>
          </cell>
          <cell r="D162">
            <v>1740409.4</v>
          </cell>
          <cell r="E162">
            <v>1855364.2200000063</v>
          </cell>
          <cell r="F162">
            <v>773330.99</v>
          </cell>
        </row>
        <row r="163">
          <cell r="A163">
            <v>5006</v>
          </cell>
          <cell r="B163">
            <v>140030</v>
          </cell>
          <cell r="C163">
            <v>16350</v>
          </cell>
          <cell r="D163">
            <v>4906109.8999999147</v>
          </cell>
          <cell r="E163">
            <v>5230163.4999998836</v>
          </cell>
          <cell r="F163">
            <v>2173501.86</v>
          </cell>
        </row>
        <row r="164">
          <cell r="A164">
            <v>3032</v>
          </cell>
          <cell r="B164">
            <v>140133</v>
          </cell>
          <cell r="C164">
            <v>22235</v>
          </cell>
          <cell r="D164">
            <v>8619331.3100003023</v>
          </cell>
          <cell r="E164">
            <v>9188629.8099996112</v>
          </cell>
          <cell r="F164">
            <v>2936648.9899999811</v>
          </cell>
        </row>
        <row r="165">
          <cell r="A165">
            <v>21002</v>
          </cell>
          <cell r="B165">
            <v>140091</v>
          </cell>
          <cell r="C165">
            <v>18018</v>
          </cell>
          <cell r="D165">
            <v>5989395.2399997404</v>
          </cell>
          <cell r="E165">
            <v>6384996.6100000832</v>
          </cell>
          <cell r="F165">
            <v>2917413.67</v>
          </cell>
        </row>
        <row r="166">
          <cell r="A166">
            <v>5014</v>
          </cell>
          <cell r="B166">
            <v>140258</v>
          </cell>
          <cell r="C166">
            <v>9116</v>
          </cell>
          <cell r="D166">
            <v>3906828.3700000118</v>
          </cell>
          <cell r="E166">
            <v>4164871.1900000153</v>
          </cell>
          <cell r="F166">
            <v>1289013.6000000001</v>
          </cell>
        </row>
        <row r="167">
          <cell r="A167">
            <v>3043</v>
          </cell>
          <cell r="B167">
            <v>140075</v>
          </cell>
          <cell r="C167">
            <v>15578</v>
          </cell>
          <cell r="D167">
            <v>6419544.2399998344</v>
          </cell>
          <cell r="E167">
            <v>6843559.8200000664</v>
          </cell>
          <cell r="F167">
            <v>1825028.299999994</v>
          </cell>
        </row>
        <row r="168">
          <cell r="A168">
            <v>12010</v>
          </cell>
          <cell r="B168">
            <v>140202</v>
          </cell>
          <cell r="C168">
            <v>14437</v>
          </cell>
          <cell r="D168">
            <v>4898738.0499998471</v>
          </cell>
          <cell r="E168">
            <v>5222298.8099999493</v>
          </cell>
          <cell r="F168">
            <v>1936992.8099999859</v>
          </cell>
        </row>
        <row r="169">
          <cell r="A169">
            <v>7007</v>
          </cell>
          <cell r="B169">
            <v>140125</v>
          </cell>
          <cell r="C169">
            <v>14877</v>
          </cell>
          <cell r="D169">
            <v>4528999.7800001046</v>
          </cell>
          <cell r="E169">
            <v>4828143.569999882</v>
          </cell>
          <cell r="F169">
            <v>2577471.8299999894</v>
          </cell>
        </row>
        <row r="170">
          <cell r="A170">
            <v>4001</v>
          </cell>
          <cell r="B170">
            <v>140093</v>
          </cell>
          <cell r="C170">
            <v>19278</v>
          </cell>
          <cell r="D170">
            <v>6582713.4699999467</v>
          </cell>
          <cell r="E170">
            <v>7017498.4300000612</v>
          </cell>
          <cell r="F170">
            <v>3261970.939999986</v>
          </cell>
        </row>
        <row r="171">
          <cell r="A171">
            <v>5008</v>
          </cell>
          <cell r="B171">
            <v>140200</v>
          </cell>
          <cell r="C171">
            <v>9352</v>
          </cell>
          <cell r="D171">
            <v>4299318.3199999854</v>
          </cell>
          <cell r="E171">
            <v>4583288.5300000086</v>
          </cell>
          <cell r="F171">
            <v>1447885.24</v>
          </cell>
        </row>
        <row r="172">
          <cell r="A172">
            <v>3011</v>
          </cell>
          <cell r="B172">
            <v>140034</v>
          </cell>
          <cell r="C172">
            <v>18439</v>
          </cell>
          <cell r="D172">
            <v>5738326.9300002735</v>
          </cell>
          <cell r="E172">
            <v>6117355.9499997776</v>
          </cell>
          <cell r="F172">
            <v>2658259.1799999741</v>
          </cell>
        </row>
        <row r="173">
          <cell r="A173">
            <v>13014</v>
          </cell>
          <cell r="B173">
            <v>140046</v>
          </cell>
          <cell r="C173">
            <v>14680</v>
          </cell>
          <cell r="D173">
            <v>5624946.550000187</v>
          </cell>
          <cell r="E173">
            <v>5996477.2699998636</v>
          </cell>
          <cell r="F173">
            <v>2227690.4599999655</v>
          </cell>
        </row>
        <row r="174">
          <cell r="A174">
            <v>2009</v>
          </cell>
          <cell r="B174">
            <v>140118</v>
          </cell>
          <cell r="C174">
            <v>13817</v>
          </cell>
          <cell r="D174">
            <v>14733055.580000082</v>
          </cell>
          <cell r="E174">
            <v>15706171.470000019</v>
          </cell>
          <cell r="F174">
            <v>1775832.99</v>
          </cell>
        </row>
        <row r="175">
          <cell r="A175">
            <v>2002</v>
          </cell>
          <cell r="B175">
            <v>140187</v>
          </cell>
          <cell r="C175">
            <v>12743</v>
          </cell>
          <cell r="D175">
            <v>4572376.3100000247</v>
          </cell>
          <cell r="E175">
            <v>4874385.019999993</v>
          </cell>
          <cell r="F175">
            <v>2040246.829999994</v>
          </cell>
        </row>
        <row r="176">
          <cell r="A176">
            <v>2006</v>
          </cell>
          <cell r="B176">
            <v>140054</v>
          </cell>
          <cell r="C176">
            <v>17715</v>
          </cell>
          <cell r="D176">
            <v>6710654.9999999618</v>
          </cell>
          <cell r="E176">
            <v>7153888.899999897</v>
          </cell>
          <cell r="F176">
            <v>2575527.7200000114</v>
          </cell>
        </row>
        <row r="177">
          <cell r="A177">
            <v>13046</v>
          </cell>
          <cell r="B177">
            <v>140189</v>
          </cell>
          <cell r="C177">
            <v>17271</v>
          </cell>
          <cell r="D177">
            <v>6870123.4699999793</v>
          </cell>
          <cell r="E177">
            <v>7323896.4499999182</v>
          </cell>
          <cell r="F177">
            <v>2818866.360000018</v>
          </cell>
        </row>
        <row r="178">
          <cell r="A178">
            <v>1002</v>
          </cell>
          <cell r="B178">
            <v>140002</v>
          </cell>
          <cell r="C178">
            <v>13647</v>
          </cell>
          <cell r="D178">
            <v>4291660.1300000567</v>
          </cell>
          <cell r="E178">
            <v>4575120.8100000257</v>
          </cell>
          <cell r="F178">
            <v>1301667.3000000108</v>
          </cell>
        </row>
        <row r="179">
          <cell r="A179">
            <v>19014</v>
          </cell>
          <cell r="B179">
            <v>260032</v>
          </cell>
          <cell r="C179">
            <v>7225</v>
          </cell>
          <cell r="D179">
            <v>5421832.9000000767</v>
          </cell>
          <cell r="E179">
            <v>5779943.859999978</v>
          </cell>
          <cell r="F179">
            <v>1526811.6800000197</v>
          </cell>
        </row>
        <row r="180">
          <cell r="A180">
            <v>3052</v>
          </cell>
          <cell r="B180">
            <v>140224</v>
          </cell>
          <cell r="C180">
            <v>10059</v>
          </cell>
          <cell r="D180">
            <v>4018044.6899999813</v>
          </cell>
          <cell r="E180">
            <v>4283433.290000068</v>
          </cell>
          <cell r="F180">
            <v>1530582.1399999852</v>
          </cell>
        </row>
        <row r="181">
          <cell r="A181">
            <v>2015</v>
          </cell>
          <cell r="B181">
            <v>140185</v>
          </cell>
          <cell r="C181">
            <v>16344</v>
          </cell>
          <cell r="D181">
            <v>7318266.7000000123</v>
          </cell>
          <cell r="E181">
            <v>7801640.1300001573</v>
          </cell>
          <cell r="F181">
            <v>2255366.5299999695</v>
          </cell>
        </row>
        <row r="182">
          <cell r="A182">
            <v>11004</v>
          </cell>
          <cell r="B182">
            <v>141325</v>
          </cell>
          <cell r="C182">
            <v>5833</v>
          </cell>
          <cell r="D182">
            <v>2429418.7599999923</v>
          </cell>
          <cell r="E182">
            <v>2589884.1399999801</v>
          </cell>
          <cell r="F182">
            <v>659089.89</v>
          </cell>
        </row>
        <row r="183">
          <cell r="A183">
            <v>17001</v>
          </cell>
          <cell r="B183">
            <v>140015</v>
          </cell>
          <cell r="C183">
            <v>20119</v>
          </cell>
          <cell r="D183">
            <v>6675241.7399999928</v>
          </cell>
          <cell r="E183">
            <v>7116148.9799999529</v>
          </cell>
          <cell r="F183">
            <v>2137969.1399999941</v>
          </cell>
        </row>
        <row r="184">
          <cell r="A184">
            <v>19034</v>
          </cell>
          <cell r="B184">
            <v>140275</v>
          </cell>
          <cell r="C184">
            <v>10880</v>
          </cell>
          <cell r="D184">
            <v>3417680.9600000489</v>
          </cell>
          <cell r="E184">
            <v>3643412.1299999445</v>
          </cell>
          <cell r="F184">
            <v>1554933.52</v>
          </cell>
        </row>
        <row r="185">
          <cell r="A185">
            <v>1011</v>
          </cell>
          <cell r="B185">
            <v>140252</v>
          </cell>
          <cell r="C185">
            <v>10258</v>
          </cell>
          <cell r="D185">
            <v>4521232.4700000277</v>
          </cell>
          <cell r="E185">
            <v>4819859.9199999366</v>
          </cell>
          <cell r="F185">
            <v>1242424.029999984</v>
          </cell>
        </row>
        <row r="186">
          <cell r="A186">
            <v>16006</v>
          </cell>
          <cell r="B186">
            <v>140209</v>
          </cell>
          <cell r="C186">
            <v>31530</v>
          </cell>
          <cell r="D186">
            <v>10044817.999999875</v>
          </cell>
          <cell r="E186">
            <v>10708275.62000072</v>
          </cell>
          <cell r="F186">
            <v>4126676.1999999653</v>
          </cell>
        </row>
        <row r="187">
          <cell r="A187">
            <v>15001</v>
          </cell>
          <cell r="B187">
            <v>140049</v>
          </cell>
          <cell r="C187">
            <v>34153</v>
          </cell>
          <cell r="D187">
            <v>18680641.480000358</v>
          </cell>
          <cell r="E187">
            <v>19914499.260000464</v>
          </cell>
          <cell r="F187">
            <v>14300764.070000179</v>
          </cell>
        </row>
        <row r="188">
          <cell r="A188">
            <v>5012</v>
          </cell>
          <cell r="B188">
            <v>140080</v>
          </cell>
          <cell r="C188">
            <v>15834</v>
          </cell>
          <cell r="D188">
            <v>5742849.9900000738</v>
          </cell>
          <cell r="E188">
            <v>6122168.5000001583</v>
          </cell>
          <cell r="F188">
            <v>1778753.3299999691</v>
          </cell>
        </row>
        <row r="189">
          <cell r="A189">
            <v>18007</v>
          </cell>
          <cell r="B189">
            <v>140233</v>
          </cell>
          <cell r="C189">
            <v>10819</v>
          </cell>
          <cell r="D189">
            <v>5482552.6800000006</v>
          </cell>
          <cell r="E189">
            <v>5844676.7999999933</v>
          </cell>
          <cell r="F189">
            <v>1629411.63</v>
          </cell>
        </row>
        <row r="190">
          <cell r="A190">
            <v>16017</v>
          </cell>
          <cell r="B190">
            <v>140223</v>
          </cell>
          <cell r="C190">
            <v>8999</v>
          </cell>
          <cell r="D190">
            <v>5303700.71</v>
          </cell>
          <cell r="E190">
            <v>5654009.2300000191</v>
          </cell>
          <cell r="F190">
            <v>1244926.21</v>
          </cell>
        </row>
        <row r="191">
          <cell r="A191">
            <v>10003</v>
          </cell>
          <cell r="B191">
            <v>140007</v>
          </cell>
          <cell r="C191">
            <v>17350</v>
          </cell>
          <cell r="D191">
            <v>5266476.6199999638</v>
          </cell>
          <cell r="E191">
            <v>5614327.9299998255</v>
          </cell>
          <cell r="F191">
            <v>2502667.6699999943</v>
          </cell>
        </row>
        <row r="192">
          <cell r="A192">
            <v>3054</v>
          </cell>
          <cell r="B192">
            <v>140180</v>
          </cell>
          <cell r="C192">
            <v>40944</v>
          </cell>
          <cell r="D192">
            <v>10362182.59999929</v>
          </cell>
          <cell r="E192">
            <v>11046624.489999365</v>
          </cell>
          <cell r="F192">
            <v>4814407.7500001239</v>
          </cell>
        </row>
        <row r="193">
          <cell r="A193">
            <v>10004</v>
          </cell>
          <cell r="B193">
            <v>140213</v>
          </cell>
          <cell r="C193">
            <v>22372</v>
          </cell>
          <cell r="D193">
            <v>7720313.4600004414</v>
          </cell>
          <cell r="E193">
            <v>8230238.8200001353</v>
          </cell>
          <cell r="F193">
            <v>3574475.7999999668</v>
          </cell>
        </row>
        <row r="194">
          <cell r="A194">
            <v>18006</v>
          </cell>
          <cell r="B194">
            <v>140228</v>
          </cell>
          <cell r="C194">
            <v>32589</v>
          </cell>
          <cell r="D194">
            <v>10297372.100000193</v>
          </cell>
          <cell r="E194">
            <v>10977506.630000537</v>
          </cell>
          <cell r="F194">
            <v>4082347.5499999002</v>
          </cell>
        </row>
        <row r="195">
          <cell r="A195">
            <v>23001</v>
          </cell>
          <cell r="B195">
            <v>140167</v>
          </cell>
          <cell r="C195">
            <v>5705</v>
          </cell>
          <cell r="D195">
            <v>2075627.8900000055</v>
          </cell>
          <cell r="E195">
            <v>2212721.8699999936</v>
          </cell>
          <cell r="F195">
            <v>615043.3300000031</v>
          </cell>
        </row>
        <row r="196">
          <cell r="A196">
            <v>8006</v>
          </cell>
          <cell r="B196">
            <v>140191</v>
          </cell>
          <cell r="C196">
            <v>17334</v>
          </cell>
          <cell r="D196">
            <v>6022540.4500000104</v>
          </cell>
          <cell r="E196">
            <v>6420329.0599999744</v>
          </cell>
          <cell r="F196">
            <v>2436266.6599999764</v>
          </cell>
        </row>
        <row r="197">
          <cell r="A197">
            <v>3045</v>
          </cell>
          <cell r="B197">
            <v>140018</v>
          </cell>
          <cell r="C197">
            <v>28562</v>
          </cell>
          <cell r="D197">
            <v>12229552.710000079</v>
          </cell>
          <cell r="E197">
            <v>13037324.029999968</v>
          </cell>
          <cell r="F197">
            <v>5242847.6099999845</v>
          </cell>
        </row>
        <row r="198">
          <cell r="A198">
            <v>15008</v>
          </cell>
          <cell r="B198">
            <v>140208</v>
          </cell>
          <cell r="C198">
            <v>16729</v>
          </cell>
          <cell r="D198">
            <v>11682497.02999993</v>
          </cell>
          <cell r="E198">
            <v>12454128.149999982</v>
          </cell>
          <cell r="F198">
            <v>2824292.4999999921</v>
          </cell>
        </row>
        <row r="199">
          <cell r="A199">
            <v>31000</v>
          </cell>
          <cell r="B199">
            <v>140172</v>
          </cell>
          <cell r="C199">
            <v>23235</v>
          </cell>
          <cell r="D199">
            <v>9180581.1700001713</v>
          </cell>
          <cell r="E199">
            <v>9786960.640000267</v>
          </cell>
          <cell r="F199">
            <v>3911442.9999999888</v>
          </cell>
        </row>
        <row r="200">
          <cell r="A200">
            <v>19030</v>
          </cell>
          <cell r="B200">
            <v>140051</v>
          </cell>
          <cell r="C200">
            <v>8788</v>
          </cell>
          <cell r="D200">
            <v>4828129.9400000414</v>
          </cell>
          <cell r="E200">
            <v>5147029.9600000205</v>
          </cell>
          <cell r="F200">
            <v>799736.42000000179</v>
          </cell>
        </row>
        <row r="201">
          <cell r="A201">
            <v>18005</v>
          </cell>
          <cell r="B201">
            <v>140239</v>
          </cell>
          <cell r="C201">
            <v>23776</v>
          </cell>
          <cell r="D201">
            <v>9876978.1600002721</v>
          </cell>
          <cell r="E201">
            <v>10529359.350000333</v>
          </cell>
          <cell r="F201">
            <v>3222268.2599999611</v>
          </cell>
        </row>
        <row r="202">
          <cell r="A202">
            <v>5011</v>
          </cell>
          <cell r="B202">
            <v>140010</v>
          </cell>
          <cell r="C202">
            <v>16890</v>
          </cell>
          <cell r="D202">
            <v>7791489.8099998198</v>
          </cell>
          <cell r="E202">
            <v>8306109.7600000426</v>
          </cell>
          <cell r="F202">
            <v>2267668.1099999021</v>
          </cell>
        </row>
        <row r="203">
          <cell r="A203">
            <v>11006</v>
          </cell>
          <cell r="B203">
            <v>140186</v>
          </cell>
          <cell r="C203">
            <v>18424</v>
          </cell>
          <cell r="D203">
            <v>7782413.9499997944</v>
          </cell>
          <cell r="E203">
            <v>8296448.179999995</v>
          </cell>
          <cell r="F203">
            <v>2861946.79</v>
          </cell>
        </row>
        <row r="204">
          <cell r="A204">
            <v>4004</v>
          </cell>
          <cell r="B204">
            <v>140135</v>
          </cell>
          <cell r="C204">
            <v>31472</v>
          </cell>
          <cell r="D204">
            <v>11250879.990000051</v>
          </cell>
          <cell r="E204">
            <v>11994009.389999947</v>
          </cell>
          <cell r="F204">
            <v>4621444.1099998895</v>
          </cell>
        </row>
        <row r="205">
          <cell r="A205">
            <v>19007</v>
          </cell>
          <cell r="B205">
            <v>140053</v>
          </cell>
          <cell r="C205">
            <v>23565</v>
          </cell>
          <cell r="D205">
            <v>10868272.290000234</v>
          </cell>
          <cell r="E205">
            <v>11586120.529999547</v>
          </cell>
          <cell r="F205">
            <v>3444260.6300000139</v>
          </cell>
        </row>
        <row r="206">
          <cell r="A206">
            <v>13024</v>
          </cell>
          <cell r="B206">
            <v>141334</v>
          </cell>
          <cell r="C206">
            <v>3792</v>
          </cell>
          <cell r="D206">
            <v>2189074.5999999871</v>
          </cell>
          <cell r="E206">
            <v>2333663.27</v>
          </cell>
          <cell r="F206">
            <v>570687.68000000005</v>
          </cell>
        </row>
        <row r="207">
          <cell r="A207">
            <v>16007</v>
          </cell>
          <cell r="B207">
            <v>140067</v>
          </cell>
          <cell r="C207">
            <v>22800</v>
          </cell>
          <cell r="D207">
            <v>11329280.039999375</v>
          </cell>
          <cell r="E207">
            <v>12077581.78999993</v>
          </cell>
          <cell r="F207">
            <v>3522494.7400000268</v>
          </cell>
        </row>
        <row r="208">
          <cell r="A208">
            <v>18015</v>
          </cell>
          <cell r="B208">
            <v>140280</v>
          </cell>
          <cell r="C208">
            <v>35640</v>
          </cell>
          <cell r="D208">
            <v>19911948.4799993</v>
          </cell>
          <cell r="E208">
            <v>21227129.340001974</v>
          </cell>
          <cell r="F208">
            <v>4467468.3399999402</v>
          </cell>
        </row>
        <row r="209">
          <cell r="A209">
            <v>8017</v>
          </cell>
          <cell r="B209">
            <v>150004</v>
          </cell>
          <cell r="C209">
            <v>6427</v>
          </cell>
          <cell r="D209">
            <v>3408095.8900000234</v>
          </cell>
          <cell r="E209">
            <v>3633200.1400000094</v>
          </cell>
          <cell r="F209">
            <v>836682.85</v>
          </cell>
        </row>
        <row r="210">
          <cell r="A210">
            <v>11001</v>
          </cell>
          <cell r="B210">
            <v>140155</v>
          </cell>
          <cell r="C210">
            <v>14497</v>
          </cell>
          <cell r="D210">
            <v>5902208.0699999593</v>
          </cell>
          <cell r="E210">
            <v>6292046.0699999835</v>
          </cell>
          <cell r="F210">
            <v>2276391.7900000107</v>
          </cell>
        </row>
        <row r="211">
          <cell r="A211">
            <v>8019</v>
          </cell>
          <cell r="B211">
            <v>140210</v>
          </cell>
          <cell r="C211">
            <v>7056</v>
          </cell>
          <cell r="D211">
            <v>2397262.489999983</v>
          </cell>
          <cell r="E211">
            <v>2555602.430000009</v>
          </cell>
          <cell r="F211">
            <v>724949.18</v>
          </cell>
        </row>
        <row r="212">
          <cell r="A212">
            <v>16004</v>
          </cell>
          <cell r="B212">
            <v>140120</v>
          </cell>
          <cell r="C212">
            <v>12469</v>
          </cell>
          <cell r="D212">
            <v>3266280.9800000433</v>
          </cell>
          <cell r="E212">
            <v>3482013.959999992</v>
          </cell>
          <cell r="F212">
            <v>1770682.7300000051</v>
          </cell>
        </row>
        <row r="213">
          <cell r="A213">
            <v>3073</v>
          </cell>
          <cell r="B213">
            <v>140182</v>
          </cell>
          <cell r="C213">
            <v>35618</v>
          </cell>
          <cell r="D213">
            <v>12323317.239998916</v>
          </cell>
          <cell r="E213">
            <v>13137300.830000225</v>
          </cell>
          <cell r="F213">
            <v>3814631.1599999559</v>
          </cell>
        </row>
        <row r="214">
          <cell r="A214">
            <v>3042</v>
          </cell>
          <cell r="B214">
            <v>140158</v>
          </cell>
          <cell r="C214">
            <v>34985</v>
          </cell>
          <cell r="D214">
            <v>12700435.880000606</v>
          </cell>
          <cell r="E214">
            <v>13539311.369999981</v>
          </cell>
          <cell r="F214">
            <v>3789074.2299999604</v>
          </cell>
        </row>
        <row r="215">
          <cell r="A215">
            <v>19006</v>
          </cell>
          <cell r="B215">
            <v>140148</v>
          </cell>
          <cell r="C215">
            <v>19353</v>
          </cell>
          <cell r="D215">
            <v>10256579.039999755</v>
          </cell>
          <cell r="E215">
            <v>10934026.390000191</v>
          </cell>
          <cell r="F215">
            <v>3474836.600000055</v>
          </cell>
        </row>
        <row r="216">
          <cell r="A216">
            <v>3056</v>
          </cell>
          <cell r="B216">
            <v>140114</v>
          </cell>
          <cell r="C216">
            <v>28663</v>
          </cell>
          <cell r="D216">
            <v>10458281.69999993</v>
          </cell>
          <cell r="E216">
            <v>11149061.839999478</v>
          </cell>
          <cell r="F216">
            <v>3422849.369999846</v>
          </cell>
        </row>
        <row r="217">
          <cell r="A217">
            <v>3067</v>
          </cell>
          <cell r="B217">
            <v>140082</v>
          </cell>
          <cell r="C217">
            <v>17623</v>
          </cell>
          <cell r="D217">
            <v>8683763.010000011</v>
          </cell>
          <cell r="E217">
            <v>9257325.2499999106</v>
          </cell>
          <cell r="F217">
            <v>1730790.3499999945</v>
          </cell>
        </row>
        <row r="218">
          <cell r="A218">
            <v>3122</v>
          </cell>
          <cell r="B218">
            <v>140281</v>
          </cell>
          <cell r="C218">
            <v>24269</v>
          </cell>
          <cell r="D218">
            <v>15918243.999999935</v>
          </cell>
          <cell r="E218">
            <v>16969647.380000312</v>
          </cell>
          <cell r="F218">
            <v>3748941.639999955</v>
          </cell>
        </row>
        <row r="219">
          <cell r="A219">
            <v>8008</v>
          </cell>
          <cell r="B219">
            <v>140011</v>
          </cell>
          <cell r="C219">
            <v>9181</v>
          </cell>
          <cell r="D219">
            <v>4475530.9800000275</v>
          </cell>
          <cell r="E219">
            <v>4771136.9200000325</v>
          </cell>
          <cell r="F219">
            <v>1363513.6500000099</v>
          </cell>
        </row>
        <row r="220">
          <cell r="A220">
            <v>23008</v>
          </cell>
          <cell r="B220">
            <v>140242</v>
          </cell>
          <cell r="C220">
            <v>13345</v>
          </cell>
          <cell r="D220">
            <v>4979735.7200000426</v>
          </cell>
          <cell r="E220">
            <v>5308647.8600000003</v>
          </cell>
          <cell r="F220">
            <v>1961819.52</v>
          </cell>
        </row>
        <row r="221">
          <cell r="A221">
            <v>13027</v>
          </cell>
          <cell r="B221">
            <v>140276</v>
          </cell>
          <cell r="C221">
            <v>32551</v>
          </cell>
          <cell r="D221">
            <v>12932653.510000063</v>
          </cell>
          <cell r="E221">
            <v>13786880.809998306</v>
          </cell>
          <cell r="F221">
            <v>3646285.9600000125</v>
          </cell>
        </row>
        <row r="222">
          <cell r="A222">
            <v>14002</v>
          </cell>
          <cell r="B222">
            <v>140231</v>
          </cell>
          <cell r="C222">
            <v>9810</v>
          </cell>
          <cell r="D222">
            <v>4280732.0500000538</v>
          </cell>
          <cell r="E222">
            <v>4563473.3200000934</v>
          </cell>
          <cell r="F222">
            <v>1255549.3799999999</v>
          </cell>
        </row>
        <row r="223">
          <cell r="A223">
            <v>3005</v>
          </cell>
          <cell r="B223">
            <v>140164</v>
          </cell>
          <cell r="C223">
            <v>13879</v>
          </cell>
          <cell r="D223">
            <v>8907774.7099999413</v>
          </cell>
          <cell r="E223">
            <v>9496129.4100001026</v>
          </cell>
          <cell r="F223">
            <v>3318273.2499999935</v>
          </cell>
        </row>
        <row r="224">
          <cell r="A224">
            <v>3098</v>
          </cell>
          <cell r="B224">
            <v>140150</v>
          </cell>
          <cell r="C224">
            <v>87810</v>
          </cell>
          <cell r="D224">
            <v>36675405.260005452</v>
          </cell>
          <cell r="E224">
            <v>39097837.780000076</v>
          </cell>
          <cell r="F224">
            <v>10117919.869994305</v>
          </cell>
        </row>
        <row r="225">
          <cell r="A225">
            <v>3023</v>
          </cell>
          <cell r="B225">
            <v>140088</v>
          </cell>
          <cell r="C225">
            <v>90873</v>
          </cell>
          <cell r="D225">
            <v>39095888.949997641</v>
          </cell>
          <cell r="E225">
            <v>41678183.850002192</v>
          </cell>
          <cell r="F225">
            <v>11915145.719997162</v>
          </cell>
        </row>
        <row r="226">
          <cell r="A226">
            <v>1</v>
          </cell>
          <cell r="B226">
            <v>140124</v>
          </cell>
          <cell r="C226">
            <v>9806</v>
          </cell>
          <cell r="D226">
            <v>6944577.5299999341</v>
          </cell>
          <cell r="E226">
            <v>7403256.7900001835</v>
          </cell>
          <cell r="F226">
            <v>3215466</v>
          </cell>
        </row>
        <row r="227">
          <cell r="A227">
            <v>2018</v>
          </cell>
          <cell r="B227">
            <v>160057</v>
          </cell>
          <cell r="C227">
            <v>443</v>
          </cell>
          <cell r="D227">
            <v>166665.24</v>
          </cell>
          <cell r="E227">
            <v>177673.72</v>
          </cell>
          <cell r="F227">
            <v>72293.87</v>
          </cell>
        </row>
        <row r="228">
          <cell r="A228">
            <v>3006</v>
          </cell>
          <cell r="B228">
            <v>140018</v>
          </cell>
          <cell r="C228">
            <v>7904</v>
          </cell>
          <cell r="D228">
            <v>2871611.7200001166</v>
          </cell>
          <cell r="E228">
            <v>3061278.6700000963</v>
          </cell>
          <cell r="F228">
            <v>1099885.7</v>
          </cell>
        </row>
        <row r="229">
          <cell r="A229">
            <v>3036</v>
          </cell>
          <cell r="B229">
            <v>143301</v>
          </cell>
          <cell r="C229">
            <v>8072</v>
          </cell>
          <cell r="D229">
            <v>2634519.4900000468</v>
          </cell>
          <cell r="E229">
            <v>2808527.1200000127</v>
          </cell>
          <cell r="F229">
            <v>613027</v>
          </cell>
        </row>
        <row r="230">
          <cell r="A230">
            <v>3104</v>
          </cell>
          <cell r="B230">
            <v>140301</v>
          </cell>
          <cell r="C230">
            <v>1906</v>
          </cell>
          <cell r="D230">
            <v>2691794.2700000154</v>
          </cell>
          <cell r="E230">
            <v>2869589.3700000276</v>
          </cell>
          <cell r="F230">
            <v>810067</v>
          </cell>
        </row>
        <row r="231">
          <cell r="A231">
            <v>3452</v>
          </cell>
          <cell r="B231">
            <v>144026</v>
          </cell>
          <cell r="C231">
            <v>766</v>
          </cell>
          <cell r="D231">
            <v>956474.21</v>
          </cell>
          <cell r="E231">
            <v>1019649.25</v>
          </cell>
          <cell r="F231">
            <v>541637.5</v>
          </cell>
        </row>
        <row r="232">
          <cell r="A232">
            <v>4011</v>
          </cell>
          <cell r="B232">
            <v>160069</v>
          </cell>
          <cell r="C232">
            <v>297</v>
          </cell>
          <cell r="D232">
            <v>70823.679999999993</v>
          </cell>
          <cell r="E232">
            <v>75501.47</v>
          </cell>
          <cell r="F232">
            <v>34473.75</v>
          </cell>
        </row>
        <row r="233">
          <cell r="A233">
            <v>8007</v>
          </cell>
          <cell r="B233">
            <v>140191</v>
          </cell>
          <cell r="C233">
            <v>5448</v>
          </cell>
          <cell r="D233">
            <v>1069167.49</v>
          </cell>
          <cell r="E233">
            <v>1139787.45000001</v>
          </cell>
          <cell r="F233">
            <v>559510.51</v>
          </cell>
        </row>
        <row r="234">
          <cell r="A234">
            <v>8039</v>
          </cell>
          <cell r="B234">
            <v>260025</v>
          </cell>
          <cell r="C234">
            <v>236</v>
          </cell>
          <cell r="D234">
            <v>90503.96</v>
          </cell>
          <cell r="E234">
            <v>96481.800000000076</v>
          </cell>
          <cell r="F234">
            <v>32063.8</v>
          </cell>
        </row>
        <row r="235">
          <cell r="A235">
            <v>10001</v>
          </cell>
          <cell r="B235">
            <v>140058</v>
          </cell>
          <cell r="C235">
            <v>5611</v>
          </cell>
          <cell r="D235">
            <v>1143700.400000026</v>
          </cell>
          <cell r="E235">
            <v>1219236.9199999925</v>
          </cell>
          <cell r="F235">
            <v>485942</v>
          </cell>
        </row>
        <row r="236">
          <cell r="A236">
            <v>12006</v>
          </cell>
          <cell r="B236">
            <v>141322</v>
          </cell>
          <cell r="C236">
            <v>965</v>
          </cell>
          <cell r="D236">
            <v>252243.23000000056</v>
          </cell>
          <cell r="E236">
            <v>268903.8</v>
          </cell>
          <cell r="F236">
            <v>138731.72</v>
          </cell>
        </row>
        <row r="237">
          <cell r="A237">
            <v>13029</v>
          </cell>
          <cell r="B237">
            <v>523300</v>
          </cell>
          <cell r="C237">
            <v>592</v>
          </cell>
          <cell r="D237">
            <v>661863.85000000068</v>
          </cell>
          <cell r="E237">
            <v>705579.94</v>
          </cell>
          <cell r="F237">
            <v>175944</v>
          </cell>
        </row>
        <row r="238">
          <cell r="A238">
            <v>14004</v>
          </cell>
          <cell r="B238">
            <v>144035</v>
          </cell>
          <cell r="C238">
            <v>212</v>
          </cell>
          <cell r="D238">
            <v>298714.08</v>
          </cell>
          <cell r="E238">
            <v>318444.08</v>
          </cell>
          <cell r="F238">
            <v>132298.10999999999</v>
          </cell>
        </row>
        <row r="239">
          <cell r="A239">
            <v>16020</v>
          </cell>
          <cell r="B239">
            <v>140062</v>
          </cell>
          <cell r="C239">
            <v>3774</v>
          </cell>
          <cell r="D239">
            <v>1544971.9300000065</v>
          </cell>
          <cell r="E239">
            <v>1647017.4999999893</v>
          </cell>
          <cell r="F239">
            <v>540316.25</v>
          </cell>
        </row>
        <row r="240">
          <cell r="A240">
            <v>19002</v>
          </cell>
          <cell r="B240">
            <v>140053</v>
          </cell>
          <cell r="C240">
            <v>13380</v>
          </cell>
          <cell r="D240">
            <v>5137222.4000000674</v>
          </cell>
          <cell r="E240">
            <v>5476532.9800002417</v>
          </cell>
          <cell r="F240">
            <v>2546877.8199999998</v>
          </cell>
        </row>
        <row r="241">
          <cell r="A241">
            <v>19015</v>
          </cell>
          <cell r="B241">
            <v>140148</v>
          </cell>
          <cell r="C241">
            <v>4102</v>
          </cell>
          <cell r="D241">
            <v>1394929.77</v>
          </cell>
          <cell r="E241">
            <v>1487064.79</v>
          </cell>
          <cell r="F241">
            <v>777685.43</v>
          </cell>
        </row>
        <row r="242">
          <cell r="A242">
            <v>19379</v>
          </cell>
          <cell r="B242">
            <v>264012</v>
          </cell>
          <cell r="C242">
            <v>2</v>
          </cell>
          <cell r="D242">
            <v>3104.93</v>
          </cell>
          <cell r="E242">
            <v>3310.01</v>
          </cell>
          <cell r="F242">
            <v>2040</v>
          </cell>
        </row>
        <row r="243">
          <cell r="A243">
            <v>19404</v>
          </cell>
          <cell r="B243">
            <v>144034</v>
          </cell>
          <cell r="C243">
            <v>8146</v>
          </cell>
          <cell r="D243">
            <v>842739.2100000853</v>
          </cell>
          <cell r="E243">
            <v>898399.89000009873</v>
          </cell>
          <cell r="F243">
            <v>823960.32</v>
          </cell>
        </row>
        <row r="244">
          <cell r="A244">
            <v>20002</v>
          </cell>
          <cell r="B244">
            <v>141339</v>
          </cell>
          <cell r="C244">
            <v>2087</v>
          </cell>
          <cell r="D244">
            <v>467081.51999999577</v>
          </cell>
          <cell r="E244">
            <v>497932.8199999975</v>
          </cell>
          <cell r="F244">
            <v>198196.15</v>
          </cell>
        </row>
      </sheetData>
      <sheetData sheetId="1">
        <row r="1">
          <cell r="A1" t="str">
            <v>oldid</v>
          </cell>
          <cell r="B1" t="str">
            <v>Medicare_ID</v>
          </cell>
          <cell r="C1" t="str">
            <v>_FREQ_</v>
          </cell>
          <cell r="D1" t="str">
            <v>ProviderChargeAmt</v>
          </cell>
          <cell r="E1" t="str">
            <v>InfProviderChargeAmt</v>
          </cell>
          <cell r="F1" t="str">
            <v>NetLiabilityAmt</v>
          </cell>
          <cell r="G1" t="str">
            <v>SumTPLAdjAmt</v>
          </cell>
        </row>
        <row r="2">
          <cell r="A2">
            <v>1</v>
          </cell>
          <cell r="B2" t="str">
            <v>140124</v>
          </cell>
          <cell r="C2">
            <v>226875</v>
          </cell>
          <cell r="D2">
            <v>47489714.980043851</v>
          </cell>
          <cell r="E2">
            <v>51240991.889980443</v>
          </cell>
          <cell r="F2">
            <v>35579797.22000508</v>
          </cell>
          <cell r="G2">
            <v>-65780.489999999903</v>
          </cell>
        </row>
        <row r="3">
          <cell r="A3">
            <v>1001</v>
          </cell>
          <cell r="B3" t="str">
            <v>141304</v>
          </cell>
          <cell r="C3">
            <v>3277</v>
          </cell>
          <cell r="D3">
            <v>326605.55</v>
          </cell>
          <cell r="E3">
            <v>352412.16000000306</v>
          </cell>
          <cell r="F3">
            <v>56691.689999999653</v>
          </cell>
          <cell r="G3">
            <v>-512.98</v>
          </cell>
        </row>
        <row r="4">
          <cell r="A4">
            <v>1002</v>
          </cell>
          <cell r="B4" t="str">
            <v>140002</v>
          </cell>
          <cell r="C4">
            <v>9006</v>
          </cell>
          <cell r="D4">
            <v>1588116.7699999944</v>
          </cell>
          <cell r="E4">
            <v>1713573.1499999848</v>
          </cell>
          <cell r="F4">
            <v>160185.60000000361</v>
          </cell>
          <cell r="G4">
            <v>-398.86</v>
          </cell>
        </row>
        <row r="5">
          <cell r="A5">
            <v>1003</v>
          </cell>
          <cell r="B5" t="str">
            <v>140052</v>
          </cell>
          <cell r="C5">
            <v>9549</v>
          </cell>
          <cell r="D5">
            <v>3528613.63</v>
          </cell>
          <cell r="E5">
            <v>3807387.2999999137</v>
          </cell>
          <cell r="F5">
            <v>516674.8200000315</v>
          </cell>
          <cell r="G5">
            <v>-1005.02</v>
          </cell>
        </row>
        <row r="6">
          <cell r="A6">
            <v>1006</v>
          </cell>
          <cell r="B6" t="str">
            <v>141342</v>
          </cell>
          <cell r="C6">
            <v>4383</v>
          </cell>
          <cell r="D6">
            <v>563587.68999999773</v>
          </cell>
          <cell r="E6">
            <v>608112.78000000073</v>
          </cell>
          <cell r="F6">
            <v>63301.560000000296</v>
          </cell>
          <cell r="G6">
            <v>-115.7</v>
          </cell>
        </row>
        <row r="7">
          <cell r="A7">
            <v>1007</v>
          </cell>
          <cell r="B7" t="str">
            <v>140029</v>
          </cell>
          <cell r="C7">
            <v>7015</v>
          </cell>
          <cell r="D7">
            <v>2170657.16</v>
          </cell>
          <cell r="E7">
            <v>2342138.850000124</v>
          </cell>
          <cell r="F7">
            <v>256413.13000000198</v>
          </cell>
          <cell r="G7">
            <v>-339.11</v>
          </cell>
        </row>
        <row r="8">
          <cell r="A8">
            <v>1011</v>
          </cell>
          <cell r="B8" t="str">
            <v>140252</v>
          </cell>
          <cell r="C8">
            <v>7935</v>
          </cell>
          <cell r="D8">
            <v>904137.85</v>
          </cell>
          <cell r="E8">
            <v>975569.65000000899</v>
          </cell>
          <cell r="F8">
            <v>106352.46000000132</v>
          </cell>
          <cell r="G8">
            <v>-517.51</v>
          </cell>
        </row>
        <row r="9">
          <cell r="A9">
            <v>1012</v>
          </cell>
          <cell r="B9" t="str">
            <v>140174</v>
          </cell>
          <cell r="C9">
            <v>8261</v>
          </cell>
          <cell r="D9">
            <v>1435299.83</v>
          </cell>
          <cell r="E9">
            <v>1548698.6900000325</v>
          </cell>
          <cell r="F9">
            <v>103023.32000000184</v>
          </cell>
          <cell r="G9">
            <v>-334.55</v>
          </cell>
        </row>
        <row r="10">
          <cell r="A10">
            <v>2002</v>
          </cell>
          <cell r="B10" t="str">
            <v>140187</v>
          </cell>
          <cell r="C10">
            <v>5686</v>
          </cell>
          <cell r="D10">
            <v>813379.48999998719</v>
          </cell>
          <cell r="E10">
            <v>877634.75000001898</v>
          </cell>
          <cell r="F10">
            <v>122718.5199999973</v>
          </cell>
          <cell r="G10">
            <v>-473.12</v>
          </cell>
        </row>
        <row r="11">
          <cell r="A11">
            <v>2006</v>
          </cell>
          <cell r="B11" t="str">
            <v>140054</v>
          </cell>
          <cell r="C11">
            <v>5751</v>
          </cell>
          <cell r="D11">
            <v>1948308.2399999825</v>
          </cell>
          <cell r="E11">
            <v>2102222.260000064</v>
          </cell>
          <cell r="F11">
            <v>353430.70999999525</v>
          </cell>
          <cell r="G11">
            <v>-881.67</v>
          </cell>
        </row>
        <row r="12">
          <cell r="A12">
            <v>2008</v>
          </cell>
          <cell r="B12" t="str">
            <v>140162</v>
          </cell>
          <cell r="C12">
            <v>12206</v>
          </cell>
          <cell r="D12">
            <v>1148380.8500000001</v>
          </cell>
          <cell r="E12">
            <v>1239102.5000000473</v>
          </cell>
          <cell r="F12">
            <v>116733.30999999843</v>
          </cell>
          <cell r="G12">
            <v>-948.91</v>
          </cell>
        </row>
        <row r="13">
          <cell r="A13">
            <v>2009</v>
          </cell>
          <cell r="B13" t="str">
            <v>140118</v>
          </cell>
          <cell r="C13">
            <v>6993</v>
          </cell>
          <cell r="D13">
            <v>906413.92999999807</v>
          </cell>
          <cell r="E13">
            <v>978025.31000003603</v>
          </cell>
          <cell r="F13">
            <v>50258.020000000113</v>
          </cell>
          <cell r="G13">
            <v>-42.11</v>
          </cell>
        </row>
        <row r="14">
          <cell r="A14">
            <v>2010</v>
          </cell>
          <cell r="B14" t="str">
            <v>140145</v>
          </cell>
          <cell r="C14">
            <v>8944</v>
          </cell>
          <cell r="D14">
            <v>697967.46000000602</v>
          </cell>
          <cell r="E14">
            <v>753109.33999996458</v>
          </cell>
          <cell r="F14">
            <v>108264.85000000117</v>
          </cell>
          <cell r="G14">
            <v>-818.69000000000051</v>
          </cell>
        </row>
        <row r="15">
          <cell r="A15">
            <v>2014</v>
          </cell>
          <cell r="B15" t="str">
            <v>141321</v>
          </cell>
          <cell r="C15">
            <v>4679</v>
          </cell>
          <cell r="D15">
            <v>501076.7499999869</v>
          </cell>
          <cell r="E15">
            <v>540656.96000000334</v>
          </cell>
          <cell r="F15">
            <v>84776.249999997701</v>
          </cell>
          <cell r="G15">
            <v>-261.07</v>
          </cell>
        </row>
        <row r="16">
          <cell r="A16">
            <v>2015</v>
          </cell>
          <cell r="B16" t="str">
            <v>140185</v>
          </cell>
          <cell r="C16">
            <v>31231</v>
          </cell>
          <cell r="D16">
            <v>2860758.3300000955</v>
          </cell>
          <cell r="E16">
            <v>3086782.8200000478</v>
          </cell>
          <cell r="F16">
            <v>463841.59000008483</v>
          </cell>
          <cell r="G16">
            <v>-2008.88</v>
          </cell>
        </row>
        <row r="17">
          <cell r="A17">
            <v>2016</v>
          </cell>
          <cell r="B17" t="str">
            <v>520100</v>
          </cell>
          <cell r="C17">
            <v>333</v>
          </cell>
          <cell r="D17">
            <v>43198.65</v>
          </cell>
          <cell r="E17">
            <v>46611.24</v>
          </cell>
          <cell r="F17">
            <v>3856.7800000000075</v>
          </cell>
          <cell r="G17">
            <v>0</v>
          </cell>
        </row>
        <row r="18">
          <cell r="A18">
            <v>2018</v>
          </cell>
          <cell r="B18" t="str">
            <v>160057</v>
          </cell>
          <cell r="C18">
            <v>271</v>
          </cell>
          <cell r="D18">
            <v>16850.22</v>
          </cell>
          <cell r="E18">
            <v>18181.23</v>
          </cell>
          <cell r="F18">
            <v>3305.09</v>
          </cell>
          <cell r="G18">
            <v>0</v>
          </cell>
        </row>
        <row r="19">
          <cell r="A19">
            <v>2134</v>
          </cell>
          <cell r="B19" t="str">
            <v>140291</v>
          </cell>
          <cell r="C19">
            <v>2278</v>
          </cell>
          <cell r="D19">
            <v>596343.09</v>
          </cell>
          <cell r="E19">
            <v>643454.47999999905</v>
          </cell>
          <cell r="F19">
            <v>65199.300000000076</v>
          </cell>
          <cell r="G19">
            <v>-127.57</v>
          </cell>
        </row>
        <row r="20">
          <cell r="A20">
            <v>3002</v>
          </cell>
          <cell r="B20" t="str">
            <v>140001</v>
          </cell>
          <cell r="C20">
            <v>11891</v>
          </cell>
          <cell r="D20">
            <v>992754.00000001059</v>
          </cell>
          <cell r="E20">
            <v>1071193.6599999368</v>
          </cell>
          <cell r="F20">
            <v>176873.06000000468</v>
          </cell>
          <cell r="G20">
            <v>-1015.47</v>
          </cell>
        </row>
        <row r="21">
          <cell r="A21">
            <v>3003</v>
          </cell>
          <cell r="B21" t="str">
            <v>260110</v>
          </cell>
          <cell r="C21">
            <v>1295</v>
          </cell>
          <cell r="D21">
            <v>257140.12</v>
          </cell>
          <cell r="E21">
            <v>277454.85000000149</v>
          </cell>
          <cell r="F21">
            <v>29373.720000000216</v>
          </cell>
          <cell r="G21">
            <v>-91.75</v>
          </cell>
        </row>
        <row r="22">
          <cell r="A22">
            <v>3004</v>
          </cell>
          <cell r="B22" t="str">
            <v>260183</v>
          </cell>
          <cell r="C22">
            <v>859</v>
          </cell>
          <cell r="D22">
            <v>117842.95</v>
          </cell>
          <cell r="E22">
            <v>127152.69</v>
          </cell>
          <cell r="F22">
            <v>18813.170000000104</v>
          </cell>
          <cell r="G22">
            <v>-69.25</v>
          </cell>
        </row>
        <row r="23">
          <cell r="A23">
            <v>3005</v>
          </cell>
          <cell r="B23" t="str">
            <v>140164</v>
          </cell>
          <cell r="C23">
            <v>17173</v>
          </cell>
          <cell r="D23">
            <v>2489699.0299999518</v>
          </cell>
          <cell r="E23">
            <v>2686396.0899998955</v>
          </cell>
          <cell r="F23">
            <v>281859.8500000186</v>
          </cell>
          <cell r="G23">
            <v>-1366.13</v>
          </cell>
        </row>
        <row r="24">
          <cell r="A24">
            <v>3007</v>
          </cell>
          <cell r="B24" t="str">
            <v>140141</v>
          </cell>
          <cell r="C24">
            <v>5338</v>
          </cell>
          <cell r="D24">
            <v>522182.38999999838</v>
          </cell>
          <cell r="E24">
            <v>563434.3200000081</v>
          </cell>
          <cell r="F24">
            <v>77385.479999998686</v>
          </cell>
          <cell r="G24">
            <v>-469.5</v>
          </cell>
        </row>
        <row r="25">
          <cell r="A25">
            <v>3009</v>
          </cell>
          <cell r="B25" t="str">
            <v>141300</v>
          </cell>
          <cell r="C25">
            <v>4047</v>
          </cell>
          <cell r="D25">
            <v>320378.59000000003</v>
          </cell>
          <cell r="E25">
            <v>345687.77000000124</v>
          </cell>
          <cell r="F25">
            <v>77370.879999998346</v>
          </cell>
          <cell r="G25">
            <v>-197.3</v>
          </cell>
        </row>
        <row r="26">
          <cell r="A26">
            <v>3010</v>
          </cell>
          <cell r="B26" t="str">
            <v>141305</v>
          </cell>
          <cell r="C26">
            <v>5187</v>
          </cell>
          <cell r="D26">
            <v>551713.85</v>
          </cell>
          <cell r="E26">
            <v>595296.29000001098</v>
          </cell>
          <cell r="F26">
            <v>74674.380000000252</v>
          </cell>
          <cell r="G26">
            <v>-372.74</v>
          </cell>
        </row>
        <row r="27">
          <cell r="A27">
            <v>3011</v>
          </cell>
          <cell r="B27" t="str">
            <v>140034</v>
          </cell>
          <cell r="C27">
            <v>17064</v>
          </cell>
          <cell r="D27">
            <v>2582096.9299998935</v>
          </cell>
          <cell r="E27">
            <v>2786075.9100000327</v>
          </cell>
          <cell r="F27">
            <v>568113.68000000413</v>
          </cell>
          <cell r="G27">
            <v>-677.35</v>
          </cell>
        </row>
        <row r="28">
          <cell r="A28">
            <v>3014</v>
          </cell>
          <cell r="B28" t="str">
            <v>140303</v>
          </cell>
          <cell r="C28">
            <v>457</v>
          </cell>
          <cell r="D28">
            <v>56157</v>
          </cell>
          <cell r="E28">
            <v>60593.860000000117</v>
          </cell>
          <cell r="F28">
            <v>4981.3400000000074</v>
          </cell>
          <cell r="G28">
            <v>0</v>
          </cell>
        </row>
        <row r="29">
          <cell r="A29">
            <v>3020</v>
          </cell>
          <cell r="B29" t="str">
            <v>140197</v>
          </cell>
          <cell r="C29">
            <v>2734</v>
          </cell>
          <cell r="D29">
            <v>352242</v>
          </cell>
          <cell r="E29">
            <v>380070.6600000023</v>
          </cell>
          <cell r="F29">
            <v>40226.810000000514</v>
          </cell>
          <cell r="G29">
            <v>-10.75</v>
          </cell>
        </row>
        <row r="30">
          <cell r="A30">
            <v>3023</v>
          </cell>
          <cell r="B30" t="str">
            <v>140088</v>
          </cell>
          <cell r="C30">
            <v>172207</v>
          </cell>
          <cell r="D30">
            <v>29372456.689992897</v>
          </cell>
          <cell r="E30">
            <v>31692964.019995756</v>
          </cell>
          <cell r="F30">
            <v>3504526.659999209</v>
          </cell>
          <cell r="G30">
            <v>-9632.0799999999908</v>
          </cell>
        </row>
        <row r="31">
          <cell r="A31">
            <v>3025</v>
          </cell>
          <cell r="B31" t="str">
            <v>143300</v>
          </cell>
          <cell r="C31">
            <v>67341</v>
          </cell>
          <cell r="D31">
            <v>8342371.389999846</v>
          </cell>
          <cell r="E31">
            <v>9001472.1399975326</v>
          </cell>
          <cell r="F31">
            <v>1134632.2900000405</v>
          </cell>
          <cell r="G31">
            <v>-7552.1600000000117</v>
          </cell>
        </row>
        <row r="32">
          <cell r="A32">
            <v>3031</v>
          </cell>
          <cell r="B32" t="str">
            <v>140207</v>
          </cell>
          <cell r="C32">
            <v>1735</v>
          </cell>
          <cell r="D32">
            <v>192741.25</v>
          </cell>
          <cell r="E32">
            <v>207968.92000000097</v>
          </cell>
          <cell r="F32">
            <v>27339.970000000078</v>
          </cell>
          <cell r="G32">
            <v>-44.95</v>
          </cell>
        </row>
        <row r="33">
          <cell r="A33">
            <v>3032</v>
          </cell>
          <cell r="B33" t="str">
            <v>140133</v>
          </cell>
          <cell r="C33">
            <v>19938</v>
          </cell>
          <cell r="D33">
            <v>2769268.4000000074</v>
          </cell>
          <cell r="E33">
            <v>2988056.5799998208</v>
          </cell>
          <cell r="F33">
            <v>275770.49999998865</v>
          </cell>
          <cell r="G33">
            <v>-1232.3</v>
          </cell>
        </row>
        <row r="34">
          <cell r="A34">
            <v>3036</v>
          </cell>
          <cell r="B34" t="str">
            <v>143301</v>
          </cell>
          <cell r="C34">
            <v>36282</v>
          </cell>
          <cell r="D34">
            <v>3442768.5100003933</v>
          </cell>
          <cell r="E34">
            <v>3714776.0499993931</v>
          </cell>
          <cell r="F34">
            <v>776660.3500000746</v>
          </cell>
          <cell r="G34">
            <v>-4008.8600000000051</v>
          </cell>
        </row>
        <row r="35">
          <cell r="A35">
            <v>3038</v>
          </cell>
          <cell r="B35" t="str">
            <v>140083</v>
          </cell>
          <cell r="C35">
            <v>6647</v>
          </cell>
          <cell r="D35">
            <v>596045.54</v>
          </cell>
          <cell r="E35">
            <v>643139.2200000172</v>
          </cell>
          <cell r="F35">
            <v>141463.86000000511</v>
          </cell>
          <cell r="G35">
            <v>-85.05</v>
          </cell>
        </row>
        <row r="36">
          <cell r="A36">
            <v>3042</v>
          </cell>
          <cell r="B36" t="str">
            <v>140158</v>
          </cell>
          <cell r="C36">
            <v>41739</v>
          </cell>
          <cell r="D36">
            <v>4841434.6899999697</v>
          </cell>
          <cell r="E36">
            <v>5223957.3200001717</v>
          </cell>
          <cell r="F36">
            <v>565245.46000006259</v>
          </cell>
          <cell r="G36">
            <v>-1315.62</v>
          </cell>
        </row>
        <row r="37">
          <cell r="A37">
            <v>3043</v>
          </cell>
          <cell r="B37" t="str">
            <v>140075</v>
          </cell>
          <cell r="C37">
            <v>26913</v>
          </cell>
          <cell r="D37">
            <v>3311702.85</v>
          </cell>
          <cell r="E37">
            <v>3573325.7900004555</v>
          </cell>
          <cell r="F37">
            <v>219477.96000001146</v>
          </cell>
          <cell r="G37">
            <v>-510.62</v>
          </cell>
        </row>
        <row r="38">
          <cell r="A38">
            <v>3045</v>
          </cell>
          <cell r="B38" t="str">
            <v>140018</v>
          </cell>
          <cell r="C38">
            <v>158328</v>
          </cell>
          <cell r="D38">
            <v>15634271.180000016</v>
          </cell>
          <cell r="E38">
            <v>16869483.070004012</v>
          </cell>
          <cell r="F38">
            <v>2552152.7999978405</v>
          </cell>
          <cell r="G38">
            <v>-10161.879999999999</v>
          </cell>
        </row>
        <row r="39">
          <cell r="A39">
            <v>3046</v>
          </cell>
          <cell r="B39" t="str">
            <v>140206</v>
          </cell>
          <cell r="C39">
            <v>42162</v>
          </cell>
          <cell r="D39">
            <v>3882201.08</v>
          </cell>
          <cell r="E39">
            <v>4188927.9400008321</v>
          </cell>
          <cell r="F39">
            <v>557673.85000001139</v>
          </cell>
          <cell r="G39">
            <v>-1080.8499999999999</v>
          </cell>
        </row>
        <row r="40">
          <cell r="A40">
            <v>3048</v>
          </cell>
          <cell r="B40" t="str">
            <v>140119</v>
          </cell>
          <cell r="C40">
            <v>63294</v>
          </cell>
          <cell r="D40">
            <v>9366241.4100000057</v>
          </cell>
          <cell r="E40">
            <v>10106172.420001106</v>
          </cell>
          <cell r="F40">
            <v>506005.70000006154</v>
          </cell>
          <cell r="G40">
            <v>-2428.21</v>
          </cell>
        </row>
        <row r="41">
          <cell r="A41">
            <v>3049</v>
          </cell>
          <cell r="B41" t="str">
            <v>140300</v>
          </cell>
          <cell r="C41">
            <v>1214</v>
          </cell>
          <cell r="D41">
            <v>88931.429999999789</v>
          </cell>
          <cell r="E41">
            <v>95957.640000000261</v>
          </cell>
          <cell r="F41">
            <v>16407.75</v>
          </cell>
          <cell r="G41">
            <v>-170</v>
          </cell>
        </row>
        <row r="42">
          <cell r="A42">
            <v>3050</v>
          </cell>
          <cell r="B42" t="str">
            <v>140103</v>
          </cell>
          <cell r="C42">
            <v>8427</v>
          </cell>
          <cell r="D42">
            <v>801515</v>
          </cell>
          <cell r="E42">
            <v>864836.58000001544</v>
          </cell>
          <cell r="F42">
            <v>70192.869999998948</v>
          </cell>
          <cell r="G42">
            <v>-222.02</v>
          </cell>
        </row>
        <row r="43">
          <cell r="A43">
            <v>3051</v>
          </cell>
          <cell r="B43" t="str">
            <v>140094</v>
          </cell>
          <cell r="C43">
            <v>21419</v>
          </cell>
          <cell r="D43">
            <v>3274633.16</v>
          </cell>
          <cell r="E43">
            <v>3533344.2700000214</v>
          </cell>
          <cell r="F43">
            <v>245596.0800000072</v>
          </cell>
          <cell r="G43">
            <v>-556.85</v>
          </cell>
        </row>
        <row r="44">
          <cell r="A44">
            <v>3052</v>
          </cell>
          <cell r="B44" t="str">
            <v>140224</v>
          </cell>
          <cell r="C44">
            <v>20875</v>
          </cell>
          <cell r="D44">
            <v>2215954.5699999998</v>
          </cell>
          <cell r="E44">
            <v>2391035.7300000945</v>
          </cell>
          <cell r="F44">
            <v>303492.98999995674</v>
          </cell>
          <cell r="G44">
            <v>-983.65</v>
          </cell>
        </row>
        <row r="45">
          <cell r="A45">
            <v>3054</v>
          </cell>
          <cell r="B45" t="str">
            <v>140180</v>
          </cell>
          <cell r="C45">
            <v>35446</v>
          </cell>
          <cell r="D45">
            <v>3755499.0100000799</v>
          </cell>
          <cell r="E45">
            <v>4052229.7800003644</v>
          </cell>
          <cell r="F45">
            <v>312287.37000003835</v>
          </cell>
          <cell r="G45">
            <v>-823.18</v>
          </cell>
        </row>
        <row r="46">
          <cell r="A46">
            <v>3055</v>
          </cell>
          <cell r="B46" t="str">
            <v>140048</v>
          </cell>
          <cell r="C46">
            <v>11513</v>
          </cell>
          <cell r="D46">
            <v>1431819.53</v>
          </cell>
          <cell r="E46">
            <v>1544944.6100000197</v>
          </cell>
          <cell r="F46">
            <v>214158.60999999061</v>
          </cell>
          <cell r="G46">
            <v>-839.31</v>
          </cell>
        </row>
        <row r="47">
          <cell r="A47">
            <v>3056</v>
          </cell>
          <cell r="B47" t="str">
            <v>140114</v>
          </cell>
          <cell r="C47">
            <v>98877</v>
          </cell>
          <cell r="D47">
            <v>12857464.119999856</v>
          </cell>
          <cell r="E47">
            <v>13873214.870003056</v>
          </cell>
          <cell r="F47">
            <v>1147810.0399991146</v>
          </cell>
          <cell r="G47">
            <v>-3536.77</v>
          </cell>
        </row>
        <row r="48">
          <cell r="A48">
            <v>3062</v>
          </cell>
          <cell r="B48" t="str">
            <v>141303</v>
          </cell>
          <cell r="C48">
            <v>3117</v>
          </cell>
          <cell r="D48">
            <v>213381.23</v>
          </cell>
          <cell r="E48">
            <v>230239.29999999909</v>
          </cell>
          <cell r="F48">
            <v>23992.249999999935</v>
          </cell>
          <cell r="G48">
            <v>-427.68</v>
          </cell>
        </row>
        <row r="49">
          <cell r="A49">
            <v>3065</v>
          </cell>
          <cell r="B49" t="str">
            <v>140151</v>
          </cell>
          <cell r="C49">
            <v>10169</v>
          </cell>
          <cell r="D49">
            <v>1156408</v>
          </cell>
          <cell r="E49">
            <v>1247772.7999999432</v>
          </cell>
          <cell r="F49">
            <v>150646.97</v>
          </cell>
          <cell r="G49">
            <v>0</v>
          </cell>
        </row>
        <row r="50">
          <cell r="A50">
            <v>3066</v>
          </cell>
          <cell r="B50" t="str">
            <v>140117</v>
          </cell>
          <cell r="C50">
            <v>17878</v>
          </cell>
          <cell r="D50">
            <v>2644973.7500000158</v>
          </cell>
          <cell r="E50">
            <v>2853932.9199998952</v>
          </cell>
          <cell r="F50">
            <v>273556.00999999366</v>
          </cell>
          <cell r="G50">
            <v>-856.44</v>
          </cell>
        </row>
        <row r="51">
          <cell r="A51">
            <v>3067</v>
          </cell>
          <cell r="B51" t="str">
            <v>140082</v>
          </cell>
          <cell r="C51">
            <v>4451</v>
          </cell>
          <cell r="D51">
            <v>2204822.61</v>
          </cell>
          <cell r="E51">
            <v>2379005.5099999779</v>
          </cell>
          <cell r="F51">
            <v>409734.20000000263</v>
          </cell>
          <cell r="G51">
            <v>-91.06</v>
          </cell>
        </row>
        <row r="52">
          <cell r="A52">
            <v>3068</v>
          </cell>
          <cell r="B52" t="str">
            <v>140181</v>
          </cell>
          <cell r="C52">
            <v>12893</v>
          </cell>
          <cell r="D52">
            <v>1295125</v>
          </cell>
          <cell r="E52">
            <v>1397439.0599999332</v>
          </cell>
          <cell r="F52">
            <v>144306.74999999182</v>
          </cell>
          <cell r="G52">
            <v>-432.12</v>
          </cell>
        </row>
        <row r="53">
          <cell r="A53">
            <v>3071</v>
          </cell>
          <cell r="B53" t="str">
            <v>140177</v>
          </cell>
          <cell r="C53">
            <v>9832</v>
          </cell>
          <cell r="D53">
            <v>898283.61</v>
          </cell>
          <cell r="E53">
            <v>969254.24999999278</v>
          </cell>
          <cell r="F53">
            <v>101360.90000000256</v>
          </cell>
          <cell r="G53">
            <v>-266.44</v>
          </cell>
        </row>
        <row r="54">
          <cell r="A54">
            <v>3072</v>
          </cell>
          <cell r="B54" t="str">
            <v>140179</v>
          </cell>
          <cell r="C54">
            <v>16767</v>
          </cell>
          <cell r="D54">
            <v>1971139.83</v>
          </cell>
          <cell r="E54">
            <v>2126872.98000021</v>
          </cell>
          <cell r="F54">
            <v>192403.18000000279</v>
          </cell>
          <cell r="G54">
            <v>-885.85</v>
          </cell>
        </row>
        <row r="55">
          <cell r="A55">
            <v>3073</v>
          </cell>
          <cell r="B55" t="str">
            <v>140182</v>
          </cell>
          <cell r="C55">
            <v>18516</v>
          </cell>
          <cell r="D55">
            <v>2429049</v>
          </cell>
          <cell r="E55">
            <v>2620939.9800000102</v>
          </cell>
          <cell r="F55">
            <v>280269.90999999101</v>
          </cell>
          <cell r="G55">
            <v>-1655.23</v>
          </cell>
        </row>
        <row r="56">
          <cell r="A56">
            <v>3075</v>
          </cell>
          <cell r="B56" t="str">
            <v>140095</v>
          </cell>
          <cell r="C56">
            <v>22032</v>
          </cell>
          <cell r="D56">
            <v>1875915.27</v>
          </cell>
          <cell r="E56">
            <v>2024122.0600001467</v>
          </cell>
          <cell r="F56">
            <v>238528.78000000535</v>
          </cell>
          <cell r="G56">
            <v>-939.42</v>
          </cell>
        </row>
        <row r="57">
          <cell r="A57">
            <v>3080</v>
          </cell>
          <cell r="B57" t="str">
            <v>143025</v>
          </cell>
          <cell r="C57">
            <v>918</v>
          </cell>
          <cell r="D57">
            <v>127161.8</v>
          </cell>
          <cell r="E57">
            <v>137208.42000000092</v>
          </cell>
          <cell r="F57">
            <v>20475.089999999906</v>
          </cell>
          <cell r="G57">
            <v>0</v>
          </cell>
        </row>
        <row r="58">
          <cell r="A58">
            <v>3085</v>
          </cell>
          <cell r="B58" t="str">
            <v>140251</v>
          </cell>
          <cell r="C58">
            <v>25124</v>
          </cell>
          <cell r="D58">
            <v>2824472.7</v>
          </cell>
          <cell r="E58">
            <v>3047615.7999996892</v>
          </cell>
          <cell r="F58">
            <v>270781.41999995412</v>
          </cell>
          <cell r="G58">
            <v>-135.07</v>
          </cell>
        </row>
        <row r="59">
          <cell r="A59">
            <v>3091</v>
          </cell>
          <cell r="B59" t="str">
            <v>141338</v>
          </cell>
          <cell r="C59">
            <v>4890</v>
          </cell>
          <cell r="D59">
            <v>533201.2499999986</v>
          </cell>
          <cell r="E59">
            <v>575323.70999999694</v>
          </cell>
          <cell r="F59">
            <v>92496.739999998943</v>
          </cell>
          <cell r="G59">
            <v>-586.96</v>
          </cell>
        </row>
        <row r="60">
          <cell r="A60">
            <v>3093</v>
          </cell>
          <cell r="B60" t="str">
            <v>143026</v>
          </cell>
          <cell r="C60">
            <v>3846</v>
          </cell>
          <cell r="D60">
            <v>1527767.71</v>
          </cell>
          <cell r="E60">
            <v>1648463.6899999948</v>
          </cell>
          <cell r="F60">
            <v>520634.07000000094</v>
          </cell>
          <cell r="G60">
            <v>-2250.19</v>
          </cell>
        </row>
        <row r="61">
          <cell r="A61">
            <v>3098</v>
          </cell>
          <cell r="B61" t="str">
            <v>140150</v>
          </cell>
          <cell r="C61">
            <v>220563</v>
          </cell>
          <cell r="D61">
            <v>21832215.639996056</v>
          </cell>
          <cell r="E61">
            <v>23556981.399984013</v>
          </cell>
          <cell r="F61">
            <v>4486232.870002822</v>
          </cell>
          <cell r="G61">
            <v>-12170.66</v>
          </cell>
        </row>
        <row r="62">
          <cell r="A62">
            <v>3102</v>
          </cell>
          <cell r="B62" t="str">
            <v>140115</v>
          </cell>
          <cell r="C62">
            <v>13480</v>
          </cell>
          <cell r="D62">
            <v>1331272.3099999866</v>
          </cell>
          <cell r="E62">
            <v>1436455.0199999725</v>
          </cell>
          <cell r="F62">
            <v>163432.62999999837</v>
          </cell>
          <cell r="G62">
            <v>-440.77</v>
          </cell>
        </row>
        <row r="63">
          <cell r="A63">
            <v>3104</v>
          </cell>
          <cell r="B63" t="str">
            <v>140301</v>
          </cell>
          <cell r="C63">
            <v>23736</v>
          </cell>
          <cell r="D63">
            <v>2004236.1699999792</v>
          </cell>
          <cell r="E63">
            <v>2162594.7199998205</v>
          </cell>
          <cell r="F63">
            <v>436429.7700000233</v>
          </cell>
          <cell r="G63">
            <v>-122.45</v>
          </cell>
        </row>
        <row r="64">
          <cell r="A64">
            <v>3107</v>
          </cell>
          <cell r="B64" t="str">
            <v>140068</v>
          </cell>
          <cell r="C64">
            <v>10432</v>
          </cell>
          <cell r="D64">
            <v>1037678.43</v>
          </cell>
          <cell r="E64">
            <v>1119668.6099999179</v>
          </cell>
          <cell r="F64">
            <v>138394.08999999409</v>
          </cell>
          <cell r="G64">
            <v>-480.95</v>
          </cell>
        </row>
        <row r="65">
          <cell r="A65">
            <v>3122</v>
          </cell>
          <cell r="B65" t="str">
            <v>140281</v>
          </cell>
          <cell r="C65">
            <v>38532</v>
          </cell>
          <cell r="D65">
            <v>4421597.01</v>
          </cell>
          <cell r="E65">
            <v>4770929.4300008873</v>
          </cell>
          <cell r="F65">
            <v>344535.22000003897</v>
          </cell>
          <cell r="G65">
            <v>-2468.06</v>
          </cell>
        </row>
        <row r="66">
          <cell r="A66">
            <v>3138</v>
          </cell>
          <cell r="B66" t="str">
            <v>140152</v>
          </cell>
          <cell r="C66">
            <v>6571</v>
          </cell>
          <cell r="D66">
            <v>921758.92</v>
          </cell>
          <cell r="E66">
            <v>994580.67999998527</v>
          </cell>
          <cell r="F66">
            <v>100052.61000000052</v>
          </cell>
          <cell r="G66">
            <v>-292.26</v>
          </cell>
        </row>
        <row r="67">
          <cell r="A67">
            <v>3453</v>
          </cell>
          <cell r="B67" t="str">
            <v>160080</v>
          </cell>
          <cell r="C67">
            <v>418</v>
          </cell>
          <cell r="D67">
            <v>48531</v>
          </cell>
          <cell r="E67">
            <v>52365.08</v>
          </cell>
          <cell r="F67">
            <v>6967.3800000000092</v>
          </cell>
          <cell r="G67">
            <v>-51.6</v>
          </cell>
        </row>
        <row r="68">
          <cell r="A68">
            <v>4001</v>
          </cell>
          <cell r="B68" t="str">
            <v>140093</v>
          </cell>
          <cell r="C68">
            <v>8152</v>
          </cell>
          <cell r="D68">
            <v>1470224.5100000328</v>
          </cell>
          <cell r="E68">
            <v>1586370.1000000339</v>
          </cell>
          <cell r="F68">
            <v>311922.89000002434</v>
          </cell>
          <cell r="G68">
            <v>-498.25</v>
          </cell>
        </row>
        <row r="69">
          <cell r="A69">
            <v>4004</v>
          </cell>
          <cell r="B69" t="str">
            <v>140135</v>
          </cell>
          <cell r="C69">
            <v>30813</v>
          </cell>
          <cell r="D69">
            <v>3934640.6099997577</v>
          </cell>
          <cell r="E69">
            <v>4245468.1699999906</v>
          </cell>
          <cell r="F69">
            <v>756130.90000002331</v>
          </cell>
          <cell r="G69">
            <v>-2627.2</v>
          </cell>
        </row>
        <row r="70">
          <cell r="A70">
            <v>4005</v>
          </cell>
          <cell r="B70" t="str">
            <v>140166</v>
          </cell>
          <cell r="C70">
            <v>18351</v>
          </cell>
          <cell r="D70">
            <v>1530217.6500000521</v>
          </cell>
          <cell r="E70">
            <v>1651110.1000000341</v>
          </cell>
          <cell r="F70">
            <v>273141.56000000233</v>
          </cell>
          <cell r="G70">
            <v>-2540.91</v>
          </cell>
        </row>
        <row r="71">
          <cell r="A71">
            <v>4006</v>
          </cell>
          <cell r="B71" t="str">
            <v>140286</v>
          </cell>
          <cell r="C71">
            <v>9917</v>
          </cell>
          <cell r="D71">
            <v>1177987.5500000189</v>
          </cell>
          <cell r="E71">
            <v>1271059.3600000972</v>
          </cell>
          <cell r="F71">
            <v>181746.42000000519</v>
          </cell>
          <cell r="G71">
            <v>-936.20000000000073</v>
          </cell>
        </row>
        <row r="72">
          <cell r="A72">
            <v>4008</v>
          </cell>
          <cell r="B72" t="str">
            <v>140012</v>
          </cell>
          <cell r="C72">
            <v>12228</v>
          </cell>
          <cell r="D72">
            <v>1401681.99</v>
          </cell>
          <cell r="E72">
            <v>1512417.9699999762</v>
          </cell>
          <cell r="F72">
            <v>230858.75000000416</v>
          </cell>
          <cell r="G72">
            <v>-2294.5700000000002</v>
          </cell>
        </row>
        <row r="73">
          <cell r="A73">
            <v>4009</v>
          </cell>
          <cell r="B73" t="str">
            <v>141331</v>
          </cell>
          <cell r="C73">
            <v>4660</v>
          </cell>
          <cell r="D73">
            <v>630669.72000000172</v>
          </cell>
          <cell r="E73">
            <v>680497.3499999952</v>
          </cell>
          <cell r="F73">
            <v>88637.159999998767</v>
          </cell>
          <cell r="G73">
            <v>-608.79</v>
          </cell>
        </row>
        <row r="74">
          <cell r="A74">
            <v>4010</v>
          </cell>
          <cell r="B74" t="str">
            <v>160117</v>
          </cell>
          <cell r="C74">
            <v>21</v>
          </cell>
          <cell r="D74">
            <v>2200.91</v>
          </cell>
          <cell r="E74">
            <v>2374.7800000000002</v>
          </cell>
          <cell r="F74">
            <v>148.91999999999999</v>
          </cell>
          <cell r="G74">
            <v>0</v>
          </cell>
        </row>
        <row r="75">
          <cell r="A75">
            <v>4011</v>
          </cell>
          <cell r="B75" t="str">
            <v>160069</v>
          </cell>
          <cell r="C75">
            <v>7</v>
          </cell>
          <cell r="D75">
            <v>1292</v>
          </cell>
          <cell r="E75">
            <v>1394.07</v>
          </cell>
          <cell r="F75">
            <v>315.2</v>
          </cell>
          <cell r="G75">
            <v>0</v>
          </cell>
        </row>
        <row r="76">
          <cell r="A76">
            <v>4013</v>
          </cell>
          <cell r="B76" t="str">
            <v>140105</v>
          </cell>
          <cell r="C76">
            <v>13056</v>
          </cell>
          <cell r="D76">
            <v>913596.15999999375</v>
          </cell>
          <cell r="E76">
            <v>985784.30999998085</v>
          </cell>
          <cell r="F76">
            <v>150593.30999998495</v>
          </cell>
          <cell r="G76">
            <v>-455.15</v>
          </cell>
        </row>
        <row r="77">
          <cell r="A77">
            <v>4016</v>
          </cell>
          <cell r="B77" t="str">
            <v>150090</v>
          </cell>
          <cell r="C77">
            <v>619</v>
          </cell>
          <cell r="D77">
            <v>139653.51999999999</v>
          </cell>
          <cell r="E77">
            <v>150685.14000000071</v>
          </cell>
          <cell r="F77">
            <v>12643.960000000126</v>
          </cell>
          <cell r="G77">
            <v>0</v>
          </cell>
        </row>
        <row r="78">
          <cell r="A78">
            <v>4025</v>
          </cell>
          <cell r="B78" t="str">
            <v>140288</v>
          </cell>
          <cell r="C78">
            <v>5577</v>
          </cell>
          <cell r="D78">
            <v>587901.13000000082</v>
          </cell>
          <cell r="E78">
            <v>634349.75000001036</v>
          </cell>
          <cell r="F78">
            <v>58782.450000000608</v>
          </cell>
          <cell r="G78">
            <v>-562.70000000000005</v>
          </cell>
        </row>
        <row r="79">
          <cell r="A79">
            <v>4031</v>
          </cell>
          <cell r="B79" t="str">
            <v>160033</v>
          </cell>
          <cell r="C79">
            <v>3005</v>
          </cell>
          <cell r="D79">
            <v>348532.61</v>
          </cell>
          <cell r="E79">
            <v>376067.51</v>
          </cell>
          <cell r="F79">
            <v>55971.939999999617</v>
          </cell>
          <cell r="G79">
            <v>-214.15</v>
          </cell>
        </row>
        <row r="80">
          <cell r="A80">
            <v>5002</v>
          </cell>
          <cell r="B80" t="str">
            <v>140066</v>
          </cell>
          <cell r="C80">
            <v>23398</v>
          </cell>
          <cell r="D80">
            <v>1541184.1100000767</v>
          </cell>
          <cell r="E80">
            <v>1662944.3500001007</v>
          </cell>
          <cell r="F80">
            <v>355925.8200000287</v>
          </cell>
          <cell r="G80">
            <v>-950</v>
          </cell>
        </row>
        <row r="81">
          <cell r="A81">
            <v>5003</v>
          </cell>
          <cell r="B81" t="str">
            <v>140032</v>
          </cell>
          <cell r="C81">
            <v>7250</v>
          </cell>
          <cell r="D81">
            <v>451817.00999999867</v>
          </cell>
          <cell r="E81">
            <v>487511.0499999834</v>
          </cell>
          <cell r="F81">
            <v>124880.93000000063</v>
          </cell>
          <cell r="G81">
            <v>-208.35</v>
          </cell>
        </row>
        <row r="82">
          <cell r="A82">
            <v>5004</v>
          </cell>
          <cell r="B82" t="str">
            <v>141324</v>
          </cell>
          <cell r="C82">
            <v>7819</v>
          </cell>
          <cell r="D82">
            <v>921759.18000000215</v>
          </cell>
          <cell r="E82">
            <v>994581.55999995559</v>
          </cell>
          <cell r="F82">
            <v>125108.94999999549</v>
          </cell>
          <cell r="G82">
            <v>-384.2</v>
          </cell>
        </row>
        <row r="83">
          <cell r="A83">
            <v>5006</v>
          </cell>
          <cell r="B83" t="str">
            <v>140030</v>
          </cell>
          <cell r="C83">
            <v>16760</v>
          </cell>
          <cell r="D83">
            <v>2024069.3000000278</v>
          </cell>
          <cell r="E83">
            <v>2183966.8700000453</v>
          </cell>
          <cell r="F83">
            <v>248510.28000000832</v>
          </cell>
          <cell r="G83">
            <v>-1034.04</v>
          </cell>
        </row>
        <row r="84">
          <cell r="A84">
            <v>5007</v>
          </cell>
          <cell r="B84" t="str">
            <v>140217</v>
          </cell>
          <cell r="C84">
            <v>6870</v>
          </cell>
          <cell r="D84">
            <v>1358516.74</v>
          </cell>
          <cell r="E84">
            <v>1465842.7900000191</v>
          </cell>
          <cell r="F84">
            <v>167044.05000000185</v>
          </cell>
          <cell r="G84">
            <v>-367.71</v>
          </cell>
        </row>
        <row r="85">
          <cell r="A85">
            <v>5008</v>
          </cell>
          <cell r="B85" t="str">
            <v>140200</v>
          </cell>
          <cell r="C85">
            <v>37612</v>
          </cell>
          <cell r="D85">
            <v>4809892.9599999022</v>
          </cell>
          <cell r="E85">
            <v>5189924.0500000147</v>
          </cell>
          <cell r="F85">
            <v>462776.70000005764</v>
          </cell>
          <cell r="G85">
            <v>-2043.44</v>
          </cell>
        </row>
        <row r="86">
          <cell r="A86">
            <v>5009</v>
          </cell>
          <cell r="B86" t="str">
            <v>141309</v>
          </cell>
          <cell r="C86">
            <v>1414</v>
          </cell>
          <cell r="D86">
            <v>111991.78</v>
          </cell>
          <cell r="E86">
            <v>120839.94</v>
          </cell>
          <cell r="F86">
            <v>10965.73</v>
          </cell>
          <cell r="G86">
            <v>-66.84</v>
          </cell>
        </row>
        <row r="87">
          <cell r="A87">
            <v>5011</v>
          </cell>
          <cell r="B87" t="str">
            <v>140010</v>
          </cell>
          <cell r="C87">
            <v>24968</v>
          </cell>
          <cell r="D87">
            <v>3581748.87</v>
          </cell>
          <cell r="E87">
            <v>3864710.6799998363</v>
          </cell>
          <cell r="F87">
            <v>769561.54999991774</v>
          </cell>
          <cell r="G87">
            <v>-1505.53</v>
          </cell>
        </row>
        <row r="88">
          <cell r="A88">
            <v>5012</v>
          </cell>
          <cell r="B88" t="str">
            <v>140080</v>
          </cell>
          <cell r="C88">
            <v>17796</v>
          </cell>
          <cell r="D88">
            <v>1984665.27</v>
          </cell>
          <cell r="E88">
            <v>2141466.5199999502</v>
          </cell>
          <cell r="F88">
            <v>266215.05999997933</v>
          </cell>
          <cell r="G88">
            <v>-1050.17</v>
          </cell>
        </row>
        <row r="89">
          <cell r="A89">
            <v>5013</v>
          </cell>
          <cell r="B89" t="str">
            <v>140077</v>
          </cell>
          <cell r="C89">
            <v>46186</v>
          </cell>
          <cell r="D89">
            <v>3835007.4800000079</v>
          </cell>
          <cell r="E89">
            <v>4138009.340000343</v>
          </cell>
          <cell r="F89">
            <v>699254.15000000654</v>
          </cell>
          <cell r="G89">
            <v>-3188.85</v>
          </cell>
        </row>
        <row r="90">
          <cell r="A90">
            <v>5014</v>
          </cell>
          <cell r="B90" t="str">
            <v>140258</v>
          </cell>
          <cell r="C90">
            <v>15650</v>
          </cell>
          <cell r="D90">
            <v>2051780.58</v>
          </cell>
          <cell r="E90">
            <v>2213868.9799999059</v>
          </cell>
          <cell r="F90">
            <v>133533.85999999582</v>
          </cell>
          <cell r="G90">
            <v>-481.81</v>
          </cell>
        </row>
        <row r="91">
          <cell r="A91">
            <v>5035</v>
          </cell>
          <cell r="B91" t="str">
            <v>150082</v>
          </cell>
          <cell r="C91">
            <v>757</v>
          </cell>
          <cell r="D91">
            <v>144594.6</v>
          </cell>
          <cell r="E91">
            <v>156018.13</v>
          </cell>
          <cell r="F91">
            <v>52405.860000000081</v>
          </cell>
          <cell r="G91">
            <v>-17.5</v>
          </cell>
        </row>
        <row r="92">
          <cell r="A92">
            <v>5038</v>
          </cell>
          <cell r="B92" t="str">
            <v>150100</v>
          </cell>
          <cell r="C92">
            <v>672</v>
          </cell>
          <cell r="D92">
            <v>72665.389999999941</v>
          </cell>
          <cell r="E92">
            <v>78405.84</v>
          </cell>
          <cell r="F92">
            <v>13951.04</v>
          </cell>
          <cell r="G92">
            <v>-49.04</v>
          </cell>
        </row>
        <row r="93">
          <cell r="A93">
            <v>6002</v>
          </cell>
          <cell r="B93" t="str">
            <v>141311</v>
          </cell>
          <cell r="C93">
            <v>5805</v>
          </cell>
          <cell r="D93">
            <v>468684.65999999887</v>
          </cell>
          <cell r="E93">
            <v>505707.78999998723</v>
          </cell>
          <cell r="F93">
            <v>42788.539999999528</v>
          </cell>
          <cell r="G93">
            <v>-225.97</v>
          </cell>
        </row>
        <row r="94">
          <cell r="A94">
            <v>6003</v>
          </cell>
          <cell r="B94" t="str">
            <v>141351</v>
          </cell>
          <cell r="C94">
            <v>5753</v>
          </cell>
          <cell r="D94">
            <v>543654.52000000258</v>
          </cell>
          <cell r="E94">
            <v>586601.50000000128</v>
          </cell>
          <cell r="F94">
            <v>88769.939999998183</v>
          </cell>
          <cell r="G94">
            <v>-559.17999999999995</v>
          </cell>
        </row>
        <row r="95">
          <cell r="A95">
            <v>6005</v>
          </cell>
          <cell r="B95" t="str">
            <v>140160</v>
          </cell>
          <cell r="C95">
            <v>21615</v>
          </cell>
          <cell r="D95">
            <v>1608483.3299999714</v>
          </cell>
          <cell r="E95">
            <v>1735555.0700000445</v>
          </cell>
          <cell r="F95">
            <v>198379.62999997925</v>
          </cell>
          <cell r="G95">
            <v>-1157.4000000000001</v>
          </cell>
        </row>
        <row r="96">
          <cell r="A96">
            <v>7001</v>
          </cell>
          <cell r="B96" t="str">
            <v>140040</v>
          </cell>
          <cell r="C96">
            <v>14980</v>
          </cell>
          <cell r="D96">
            <v>1485478.19</v>
          </cell>
          <cell r="E96">
            <v>1602846.4799999478</v>
          </cell>
          <cell r="F96">
            <v>132474.83000000886</v>
          </cell>
          <cell r="G96">
            <v>-687.81</v>
          </cell>
        </row>
        <row r="97">
          <cell r="A97">
            <v>7002</v>
          </cell>
          <cell r="B97" t="str">
            <v>140064</v>
          </cell>
          <cell r="C97">
            <v>14223</v>
          </cell>
          <cell r="D97">
            <v>1760694.3499999715</v>
          </cell>
          <cell r="E97">
            <v>1899803.2199999355</v>
          </cell>
          <cell r="F97">
            <v>245775.43000002182</v>
          </cell>
          <cell r="G97">
            <v>-1747.55</v>
          </cell>
        </row>
        <row r="98">
          <cell r="A98">
            <v>7004</v>
          </cell>
          <cell r="B98" t="str">
            <v>141319</v>
          </cell>
          <cell r="C98">
            <v>1756</v>
          </cell>
          <cell r="D98">
            <v>197435.70999999944</v>
          </cell>
          <cell r="E98">
            <v>213033.79999999888</v>
          </cell>
          <cell r="F98">
            <v>35163.430000000153</v>
          </cell>
          <cell r="G98">
            <v>-207.91</v>
          </cell>
        </row>
        <row r="99">
          <cell r="A99">
            <v>7005</v>
          </cell>
          <cell r="B99" t="str">
            <v>140211</v>
          </cell>
          <cell r="C99">
            <v>2895</v>
          </cell>
          <cell r="D99">
            <v>480204.68</v>
          </cell>
          <cell r="E99">
            <v>518142.80999999738</v>
          </cell>
          <cell r="F99">
            <v>125899.82000000149</v>
          </cell>
          <cell r="G99">
            <v>-88.76</v>
          </cell>
        </row>
        <row r="100">
          <cell r="A100">
            <v>7006</v>
          </cell>
          <cell r="B100" t="str">
            <v>141317</v>
          </cell>
          <cell r="C100">
            <v>3827</v>
          </cell>
          <cell r="D100">
            <v>443456.2700000006</v>
          </cell>
          <cell r="E100">
            <v>478489.6499999892</v>
          </cell>
          <cell r="F100">
            <v>68387.149999999674</v>
          </cell>
          <cell r="G100">
            <v>-715.34</v>
          </cell>
        </row>
        <row r="101">
          <cell r="A101">
            <v>7007</v>
          </cell>
          <cell r="B101" t="str">
            <v>140125</v>
          </cell>
          <cell r="C101">
            <v>14259</v>
          </cell>
          <cell r="D101">
            <v>2795827.7100000847</v>
          </cell>
          <cell r="E101">
            <v>3016693.7200000715</v>
          </cell>
          <cell r="F101">
            <v>158477.62999999509</v>
          </cell>
          <cell r="G101">
            <v>-230.99</v>
          </cell>
        </row>
        <row r="102">
          <cell r="A102">
            <v>7008</v>
          </cell>
          <cell r="B102" t="str">
            <v>140137</v>
          </cell>
          <cell r="C102">
            <v>6680</v>
          </cell>
          <cell r="D102">
            <v>657071.54000000108</v>
          </cell>
          <cell r="E102">
            <v>708986.31000000297</v>
          </cell>
          <cell r="F102">
            <v>105831.72999999757</v>
          </cell>
          <cell r="G102">
            <v>-787.09</v>
          </cell>
        </row>
        <row r="103">
          <cell r="A103">
            <v>7009</v>
          </cell>
          <cell r="B103" t="str">
            <v>141302</v>
          </cell>
          <cell r="C103">
            <v>1642</v>
          </cell>
          <cell r="D103">
            <v>158218.95000000001</v>
          </cell>
          <cell r="E103">
            <v>170718.59999999937</v>
          </cell>
          <cell r="F103">
            <v>27531.130000000172</v>
          </cell>
          <cell r="G103">
            <v>-119.22</v>
          </cell>
        </row>
        <row r="104">
          <cell r="A104">
            <v>7074</v>
          </cell>
          <cell r="B104" t="str">
            <v>140292</v>
          </cell>
          <cell r="C104">
            <v>4880</v>
          </cell>
          <cell r="D104">
            <v>611839.35</v>
          </cell>
          <cell r="E104">
            <v>660176.559999994</v>
          </cell>
          <cell r="F104">
            <v>31050.799999999999</v>
          </cell>
          <cell r="G104">
            <v>-99.38</v>
          </cell>
        </row>
        <row r="105">
          <cell r="A105">
            <v>8005</v>
          </cell>
          <cell r="B105" t="str">
            <v>141335</v>
          </cell>
          <cell r="C105">
            <v>1268</v>
          </cell>
          <cell r="D105">
            <v>104520.11</v>
          </cell>
          <cell r="E105">
            <v>112777.32</v>
          </cell>
          <cell r="F105">
            <v>14226.819999999911</v>
          </cell>
          <cell r="G105">
            <v>-343.4</v>
          </cell>
        </row>
        <row r="106">
          <cell r="A106">
            <v>8006</v>
          </cell>
          <cell r="B106" t="str">
            <v>140191</v>
          </cell>
          <cell r="C106">
            <v>29457</v>
          </cell>
          <cell r="D106">
            <v>3367247.2</v>
          </cell>
          <cell r="E106">
            <v>3633295.7199997827</v>
          </cell>
          <cell r="F106">
            <v>273808.36000001169</v>
          </cell>
          <cell r="G106">
            <v>-830.75</v>
          </cell>
        </row>
        <row r="107">
          <cell r="A107">
            <v>8008</v>
          </cell>
          <cell r="B107" t="str">
            <v>140011</v>
          </cell>
          <cell r="C107">
            <v>12255</v>
          </cell>
          <cell r="D107">
            <v>1999840.8999999638</v>
          </cell>
          <cell r="E107">
            <v>2157836.9799998966</v>
          </cell>
          <cell r="F107">
            <v>293158.88000001188</v>
          </cell>
          <cell r="G107">
            <v>-581.12</v>
          </cell>
        </row>
        <row r="108">
          <cell r="A108">
            <v>8009</v>
          </cell>
          <cell r="B108" t="str">
            <v>141336</v>
          </cell>
          <cell r="C108">
            <v>3446</v>
          </cell>
          <cell r="D108">
            <v>438509.64</v>
          </cell>
          <cell r="E108">
            <v>473157.47000000766</v>
          </cell>
          <cell r="F108">
            <v>51006.349999999919</v>
          </cell>
          <cell r="G108">
            <v>-490.94</v>
          </cell>
        </row>
        <row r="109">
          <cell r="A109">
            <v>8011</v>
          </cell>
          <cell r="B109" t="str">
            <v>141332</v>
          </cell>
          <cell r="C109">
            <v>3007</v>
          </cell>
          <cell r="D109">
            <v>324233.28999999689</v>
          </cell>
          <cell r="E109">
            <v>349849.39000000054</v>
          </cell>
          <cell r="F109">
            <v>34803.270000000193</v>
          </cell>
          <cell r="G109">
            <v>-246.81</v>
          </cell>
        </row>
        <row r="110">
          <cell r="A110">
            <v>8012</v>
          </cell>
          <cell r="B110" t="str">
            <v>140122</v>
          </cell>
          <cell r="C110">
            <v>28932</v>
          </cell>
          <cell r="D110">
            <v>2979034.57</v>
          </cell>
          <cell r="E110">
            <v>3214387.3099999172</v>
          </cell>
          <cell r="F110">
            <v>188215.87000003023</v>
          </cell>
          <cell r="G110">
            <v>-1143.28</v>
          </cell>
        </row>
        <row r="111">
          <cell r="A111">
            <v>8014</v>
          </cell>
          <cell r="B111" t="str">
            <v>141330</v>
          </cell>
          <cell r="C111">
            <v>968</v>
          </cell>
          <cell r="D111">
            <v>63641.14</v>
          </cell>
          <cell r="E111">
            <v>68669.360000000452</v>
          </cell>
          <cell r="F111">
            <v>11046.61</v>
          </cell>
          <cell r="G111">
            <v>-22.96</v>
          </cell>
        </row>
        <row r="112">
          <cell r="A112">
            <v>8015</v>
          </cell>
          <cell r="B112" t="str">
            <v>141313</v>
          </cell>
          <cell r="C112">
            <v>4938</v>
          </cell>
          <cell r="D112">
            <v>442326.57</v>
          </cell>
          <cell r="E112">
            <v>477273.89000000659</v>
          </cell>
          <cell r="F112">
            <v>64356.239999998994</v>
          </cell>
          <cell r="G112">
            <v>-393.46</v>
          </cell>
        </row>
        <row r="113">
          <cell r="A113">
            <v>8016</v>
          </cell>
          <cell r="B113" t="str">
            <v>140250</v>
          </cell>
          <cell r="C113">
            <v>7114</v>
          </cell>
          <cell r="D113">
            <v>1006593</v>
          </cell>
          <cell r="E113">
            <v>1086113.0599999533</v>
          </cell>
          <cell r="F113">
            <v>59370.520000000542</v>
          </cell>
          <cell r="G113">
            <v>-360.8</v>
          </cell>
        </row>
        <row r="114">
          <cell r="A114">
            <v>8017</v>
          </cell>
          <cell r="B114" t="str">
            <v>150004</v>
          </cell>
          <cell r="C114">
            <v>498</v>
          </cell>
          <cell r="D114">
            <v>79756.33</v>
          </cell>
          <cell r="E114">
            <v>86056.8</v>
          </cell>
          <cell r="F114">
            <v>9416.68</v>
          </cell>
          <cell r="G114">
            <v>-28.36</v>
          </cell>
        </row>
        <row r="115">
          <cell r="A115">
            <v>8018</v>
          </cell>
          <cell r="B115" t="str">
            <v>141316</v>
          </cell>
          <cell r="C115">
            <v>2050</v>
          </cell>
          <cell r="D115">
            <v>168470.28</v>
          </cell>
          <cell r="E115">
            <v>181781.7499999986</v>
          </cell>
          <cell r="F115">
            <v>29167.339999999829</v>
          </cell>
          <cell r="G115">
            <v>-189.34</v>
          </cell>
        </row>
        <row r="116">
          <cell r="A116">
            <v>8019</v>
          </cell>
          <cell r="B116" t="str">
            <v>140210</v>
          </cell>
          <cell r="C116">
            <v>11246</v>
          </cell>
          <cell r="D116">
            <v>1365696.8299999819</v>
          </cell>
          <cell r="E116">
            <v>1473578.1599999506</v>
          </cell>
          <cell r="F116">
            <v>324173.80000001221</v>
          </cell>
          <cell r="G116">
            <v>-629.36</v>
          </cell>
        </row>
        <row r="117">
          <cell r="A117">
            <v>8039</v>
          </cell>
          <cell r="B117" t="str">
            <v>260025</v>
          </cell>
          <cell r="C117">
            <v>360</v>
          </cell>
          <cell r="D117">
            <v>28365.35</v>
          </cell>
          <cell r="E117">
            <v>30606.639999999999</v>
          </cell>
          <cell r="F117">
            <v>9849.9499999999898</v>
          </cell>
          <cell r="G117">
            <v>-72.19</v>
          </cell>
        </row>
        <row r="118">
          <cell r="A118">
            <v>8088</v>
          </cell>
          <cell r="B118" t="str">
            <v>140290</v>
          </cell>
          <cell r="C118">
            <v>14767</v>
          </cell>
          <cell r="D118">
            <v>2745024.0600001002</v>
          </cell>
          <cell r="E118">
            <v>2961889.1899998835</v>
          </cell>
          <cell r="F118">
            <v>154347.66999999667</v>
          </cell>
          <cell r="G118">
            <v>-493.32</v>
          </cell>
        </row>
        <row r="119">
          <cell r="A119">
            <v>9003</v>
          </cell>
          <cell r="B119" t="str">
            <v>160058</v>
          </cell>
          <cell r="C119">
            <v>4147</v>
          </cell>
          <cell r="D119">
            <v>253882.01</v>
          </cell>
          <cell r="E119">
            <v>273938.52999999718</v>
          </cell>
          <cell r="F119">
            <v>46942.170000000056</v>
          </cell>
          <cell r="G119">
            <v>-57.44</v>
          </cell>
        </row>
        <row r="120">
          <cell r="A120">
            <v>9024</v>
          </cell>
          <cell r="B120" t="str">
            <v>150056</v>
          </cell>
          <cell r="C120">
            <v>2237</v>
          </cell>
          <cell r="D120">
            <v>125042.46</v>
          </cell>
          <cell r="E120">
            <v>134921.59</v>
          </cell>
          <cell r="F120">
            <v>14746.619999999941</v>
          </cell>
          <cell r="G120">
            <v>-105.15</v>
          </cell>
        </row>
        <row r="121">
          <cell r="A121">
            <v>9993</v>
          </cell>
          <cell r="B121" t="str">
            <v>260180</v>
          </cell>
          <cell r="C121">
            <v>9027</v>
          </cell>
          <cell r="D121">
            <v>1124204.6099999594</v>
          </cell>
          <cell r="E121">
            <v>1213003.330000073</v>
          </cell>
          <cell r="F121">
            <v>173434.84999999622</v>
          </cell>
          <cell r="G121">
            <v>-1574.93</v>
          </cell>
        </row>
        <row r="122">
          <cell r="A122">
            <v>10002</v>
          </cell>
          <cell r="B122" t="str">
            <v>140058</v>
          </cell>
          <cell r="C122">
            <v>9865</v>
          </cell>
          <cell r="D122">
            <v>943312.52000002551</v>
          </cell>
          <cell r="E122">
            <v>1017842.0699999895</v>
          </cell>
          <cell r="F122">
            <v>109221.54999999942</v>
          </cell>
          <cell r="G122">
            <v>-508.36</v>
          </cell>
        </row>
        <row r="123">
          <cell r="A123">
            <v>10003</v>
          </cell>
          <cell r="B123" t="str">
            <v>140007</v>
          </cell>
          <cell r="C123">
            <v>15153</v>
          </cell>
          <cell r="D123">
            <v>1665826.9599999439</v>
          </cell>
          <cell r="E123">
            <v>1797424.4800000195</v>
          </cell>
          <cell r="F123">
            <v>100894.65</v>
          </cell>
          <cell r="G123">
            <v>-418.17</v>
          </cell>
        </row>
        <row r="124">
          <cell r="A124">
            <v>10004</v>
          </cell>
          <cell r="B124" t="str">
            <v>140213</v>
          </cell>
          <cell r="C124">
            <v>14965</v>
          </cell>
          <cell r="D124">
            <v>2496899.3300000392</v>
          </cell>
          <cell r="E124">
            <v>2694160.049999943</v>
          </cell>
          <cell r="F124">
            <v>303821.31000001857</v>
          </cell>
          <cell r="G124">
            <v>-1027.99</v>
          </cell>
        </row>
        <row r="125">
          <cell r="A125">
            <v>10005</v>
          </cell>
          <cell r="B125" t="str">
            <v>140059</v>
          </cell>
          <cell r="C125">
            <v>7397</v>
          </cell>
          <cell r="D125">
            <v>685492.2499999986</v>
          </cell>
          <cell r="E125">
            <v>739647.49999999208</v>
          </cell>
          <cell r="F125">
            <v>141375.25</v>
          </cell>
          <cell r="G125">
            <v>-309.47000000000003</v>
          </cell>
        </row>
        <row r="126">
          <cell r="A126">
            <v>11001</v>
          </cell>
          <cell r="B126" t="str">
            <v>140155</v>
          </cell>
          <cell r="C126">
            <v>8348</v>
          </cell>
          <cell r="D126">
            <v>910528.19999999797</v>
          </cell>
          <cell r="E126">
            <v>982463.1899999812</v>
          </cell>
          <cell r="F126">
            <v>101734.50000000054</v>
          </cell>
          <cell r="G126">
            <v>-820.14</v>
          </cell>
        </row>
        <row r="127">
          <cell r="A127">
            <v>11004</v>
          </cell>
          <cell r="B127" t="str">
            <v>141325</v>
          </cell>
          <cell r="C127">
            <v>10815</v>
          </cell>
          <cell r="D127">
            <v>1270711.4699999921</v>
          </cell>
          <cell r="E127">
            <v>1371097.6500000276</v>
          </cell>
          <cell r="F127">
            <v>142273.8099999984</v>
          </cell>
          <cell r="G127">
            <v>-1167.78</v>
          </cell>
        </row>
        <row r="128">
          <cell r="A128">
            <v>11006</v>
          </cell>
          <cell r="B128" t="str">
            <v>140186</v>
          </cell>
          <cell r="C128">
            <v>29953</v>
          </cell>
          <cell r="D128">
            <v>2888115.9000000055</v>
          </cell>
          <cell r="E128">
            <v>3116278.7199997832</v>
          </cell>
          <cell r="F128">
            <v>246570.9000000144</v>
          </cell>
          <cell r="G128">
            <v>-1225.96</v>
          </cell>
        </row>
        <row r="129">
          <cell r="A129">
            <v>12002</v>
          </cell>
          <cell r="B129" t="str">
            <v>140130</v>
          </cell>
          <cell r="C129">
            <v>3609</v>
          </cell>
          <cell r="D129">
            <v>427339.19</v>
          </cell>
          <cell r="E129">
            <v>461101.32000000798</v>
          </cell>
          <cell r="F129">
            <v>82544.889999998602</v>
          </cell>
          <cell r="G129">
            <v>-464.93</v>
          </cell>
        </row>
        <row r="130">
          <cell r="A130">
            <v>12004</v>
          </cell>
          <cell r="B130" t="str">
            <v>140024</v>
          </cell>
          <cell r="C130">
            <v>5517</v>
          </cell>
          <cell r="D130">
            <v>560346.10999999789</v>
          </cell>
          <cell r="E130">
            <v>604621.46000002045</v>
          </cell>
          <cell r="F130">
            <v>95113.649999997899</v>
          </cell>
          <cell r="G130">
            <v>-386.91</v>
          </cell>
        </row>
        <row r="131">
          <cell r="A131">
            <v>12005</v>
          </cell>
          <cell r="B131" t="str">
            <v>141322</v>
          </cell>
          <cell r="C131">
            <v>10049</v>
          </cell>
          <cell r="D131">
            <v>1305540.19</v>
          </cell>
          <cell r="E131">
            <v>1408676.9999999558</v>
          </cell>
          <cell r="F131">
            <v>190935.41000000417</v>
          </cell>
          <cell r="G131">
            <v>-1681.9</v>
          </cell>
        </row>
        <row r="132">
          <cell r="A132">
            <v>12007</v>
          </cell>
          <cell r="B132" t="str">
            <v>141350</v>
          </cell>
          <cell r="C132">
            <v>9055</v>
          </cell>
          <cell r="D132">
            <v>1161640.9900000277</v>
          </cell>
          <cell r="E132">
            <v>1253403.2700000347</v>
          </cell>
          <cell r="F132">
            <v>156924.47000000291</v>
          </cell>
          <cell r="G132">
            <v>-942.88</v>
          </cell>
        </row>
        <row r="133">
          <cell r="A133">
            <v>12009</v>
          </cell>
          <cell r="B133" t="str">
            <v>140065</v>
          </cell>
          <cell r="C133">
            <v>2470</v>
          </cell>
          <cell r="D133">
            <v>351042.09</v>
          </cell>
          <cell r="E133">
            <v>378775.93000000104</v>
          </cell>
          <cell r="F133">
            <v>21942.539999999655</v>
          </cell>
          <cell r="G133">
            <v>-108.71</v>
          </cell>
        </row>
        <row r="134">
          <cell r="A134">
            <v>12010</v>
          </cell>
          <cell r="B134" t="str">
            <v>140202</v>
          </cell>
          <cell r="C134">
            <v>21690</v>
          </cell>
          <cell r="D134">
            <v>4487695.05</v>
          </cell>
          <cell r="E134">
            <v>4842218.8000000883</v>
          </cell>
          <cell r="F134">
            <v>739751.91000001866</v>
          </cell>
          <cell r="G134">
            <v>-1131.5899999999999</v>
          </cell>
        </row>
        <row r="135">
          <cell r="A135">
            <v>13004</v>
          </cell>
          <cell r="B135" t="str">
            <v>140240</v>
          </cell>
          <cell r="C135">
            <v>12000</v>
          </cell>
          <cell r="D135">
            <v>1178524.5999999887</v>
          </cell>
          <cell r="E135">
            <v>1271633.639999978</v>
          </cell>
          <cell r="F135">
            <v>166188.60999999865</v>
          </cell>
          <cell r="G135">
            <v>-645.09</v>
          </cell>
        </row>
        <row r="136">
          <cell r="A136">
            <v>13005</v>
          </cell>
          <cell r="B136" t="str">
            <v>141310</v>
          </cell>
          <cell r="C136">
            <v>3847</v>
          </cell>
          <cell r="D136">
            <v>393745.34</v>
          </cell>
          <cell r="E136">
            <v>424853.62</v>
          </cell>
          <cell r="F136">
            <v>57526.61</v>
          </cell>
          <cell r="G136">
            <v>-216.66</v>
          </cell>
        </row>
        <row r="137">
          <cell r="A137">
            <v>13009</v>
          </cell>
          <cell r="B137" t="str">
            <v>141318</v>
          </cell>
          <cell r="C137">
            <v>7734</v>
          </cell>
          <cell r="D137">
            <v>798402.49</v>
          </cell>
          <cell r="E137">
            <v>861474.94000000414</v>
          </cell>
          <cell r="F137">
            <v>85652.330000003334</v>
          </cell>
          <cell r="G137">
            <v>-727.61</v>
          </cell>
        </row>
        <row r="138">
          <cell r="A138">
            <v>13010</v>
          </cell>
          <cell r="B138" t="str">
            <v>141301</v>
          </cell>
          <cell r="C138">
            <v>2357</v>
          </cell>
          <cell r="D138">
            <v>248477.6</v>
          </cell>
          <cell r="E138">
            <v>268107.59999999998</v>
          </cell>
          <cell r="F138">
            <v>26084.390000000072</v>
          </cell>
          <cell r="G138">
            <v>-211.51</v>
          </cell>
        </row>
        <row r="139">
          <cell r="A139">
            <v>13011</v>
          </cell>
          <cell r="B139" t="str">
            <v>140101</v>
          </cell>
          <cell r="C139">
            <v>8205</v>
          </cell>
          <cell r="D139">
            <v>1012403.44</v>
          </cell>
          <cell r="E139">
            <v>1092382.8500000001</v>
          </cell>
          <cell r="F139">
            <v>110476.43000000053</v>
          </cell>
          <cell r="G139">
            <v>-1143.82</v>
          </cell>
        </row>
        <row r="140">
          <cell r="A140">
            <v>13012</v>
          </cell>
          <cell r="B140" t="str">
            <v>141329</v>
          </cell>
          <cell r="C140">
            <v>499</v>
          </cell>
          <cell r="D140">
            <v>35284.06</v>
          </cell>
          <cell r="E140">
            <v>38072.07</v>
          </cell>
          <cell r="F140">
            <v>6204.67</v>
          </cell>
          <cell r="G140">
            <v>0</v>
          </cell>
        </row>
        <row r="141">
          <cell r="A141">
            <v>13013</v>
          </cell>
          <cell r="B141" t="str">
            <v>141327</v>
          </cell>
          <cell r="C141">
            <v>6138</v>
          </cell>
          <cell r="D141">
            <v>832394.59999999066</v>
          </cell>
          <cell r="E141">
            <v>898157.93000002531</v>
          </cell>
          <cell r="F141">
            <v>108290.15999999701</v>
          </cell>
          <cell r="G141">
            <v>-628.02</v>
          </cell>
        </row>
        <row r="142">
          <cell r="A142">
            <v>13014</v>
          </cell>
          <cell r="B142" t="str">
            <v>140046</v>
          </cell>
          <cell r="C142">
            <v>17318</v>
          </cell>
          <cell r="D142">
            <v>3140388.48</v>
          </cell>
          <cell r="E142">
            <v>3388474.459999973</v>
          </cell>
          <cell r="F142">
            <v>671962.87000004912</v>
          </cell>
          <cell r="G142">
            <v>-1243.8</v>
          </cell>
        </row>
        <row r="143">
          <cell r="A143">
            <v>13017</v>
          </cell>
          <cell r="B143" t="str">
            <v>140184</v>
          </cell>
          <cell r="C143">
            <v>8453</v>
          </cell>
          <cell r="D143">
            <v>1939109.7299999783</v>
          </cell>
          <cell r="E143">
            <v>2092296.6199999545</v>
          </cell>
          <cell r="F143">
            <v>263848.75999999326</v>
          </cell>
          <cell r="G143">
            <v>-315.54000000000002</v>
          </cell>
        </row>
        <row r="144">
          <cell r="A144">
            <v>13019</v>
          </cell>
          <cell r="B144" t="str">
            <v>141323</v>
          </cell>
          <cell r="C144">
            <v>10704</v>
          </cell>
          <cell r="D144">
            <v>1332808.7199999772</v>
          </cell>
          <cell r="E144">
            <v>1438102.5200001127</v>
          </cell>
          <cell r="F144">
            <v>169605.31</v>
          </cell>
          <cell r="G144">
            <v>-683.41</v>
          </cell>
        </row>
        <row r="145">
          <cell r="A145">
            <v>13020</v>
          </cell>
          <cell r="B145" t="str">
            <v>140116</v>
          </cell>
          <cell r="C145">
            <v>6002</v>
          </cell>
          <cell r="D145">
            <v>1279256.33</v>
          </cell>
          <cell r="E145">
            <v>1380321.3</v>
          </cell>
          <cell r="F145">
            <v>235671.28</v>
          </cell>
          <cell r="G145">
            <v>-249.58</v>
          </cell>
        </row>
        <row r="146">
          <cell r="A146">
            <v>13021</v>
          </cell>
          <cell r="B146" t="str">
            <v>140089</v>
          </cell>
          <cell r="C146">
            <v>12183</v>
          </cell>
          <cell r="D146">
            <v>1071035.5200000086</v>
          </cell>
          <cell r="E146">
            <v>1155647.3700000485</v>
          </cell>
          <cell r="F146">
            <v>154107.26999999734</v>
          </cell>
          <cell r="G146">
            <v>-1289.48</v>
          </cell>
        </row>
        <row r="147">
          <cell r="A147">
            <v>13023</v>
          </cell>
          <cell r="B147" t="str">
            <v>141326</v>
          </cell>
          <cell r="C147">
            <v>3352</v>
          </cell>
          <cell r="D147">
            <v>320372.18</v>
          </cell>
          <cell r="E147">
            <v>345683.28000000166</v>
          </cell>
          <cell r="F147">
            <v>49725.660000000258</v>
          </cell>
          <cell r="G147">
            <v>-137.74</v>
          </cell>
        </row>
        <row r="148">
          <cell r="A148">
            <v>13024</v>
          </cell>
          <cell r="B148" t="str">
            <v>141334</v>
          </cell>
          <cell r="C148">
            <v>4243</v>
          </cell>
          <cell r="D148">
            <v>733204.55</v>
          </cell>
          <cell r="E148">
            <v>791132.180000016</v>
          </cell>
          <cell r="F148">
            <v>92298.809999998281</v>
          </cell>
          <cell r="G148">
            <v>-475.65</v>
          </cell>
        </row>
        <row r="149">
          <cell r="A149">
            <v>13025</v>
          </cell>
          <cell r="B149" t="str">
            <v>520028</v>
          </cell>
          <cell r="C149">
            <v>499</v>
          </cell>
          <cell r="D149">
            <v>100469.65</v>
          </cell>
          <cell r="E149">
            <v>108406.77</v>
          </cell>
          <cell r="F149">
            <v>16297.380000000096</v>
          </cell>
          <cell r="G149">
            <v>-32.200000000000003</v>
          </cell>
        </row>
        <row r="150">
          <cell r="A150">
            <v>13026</v>
          </cell>
          <cell r="B150" t="str">
            <v>140008</v>
          </cell>
          <cell r="C150">
            <v>5269</v>
          </cell>
          <cell r="D150">
            <v>1032562.93</v>
          </cell>
          <cell r="E150">
            <v>1114132.1300000178</v>
          </cell>
          <cell r="F150">
            <v>42311.889999999126</v>
          </cell>
          <cell r="G150">
            <v>-161.74</v>
          </cell>
        </row>
        <row r="151">
          <cell r="A151">
            <v>13027</v>
          </cell>
          <cell r="B151" t="str">
            <v>140276</v>
          </cell>
          <cell r="C151">
            <v>118188</v>
          </cell>
          <cell r="D151">
            <v>9749586.0999992546</v>
          </cell>
          <cell r="E151">
            <v>10519767.650002556</v>
          </cell>
          <cell r="F151">
            <v>1791507.8000006436</v>
          </cell>
          <cell r="G151">
            <v>-7831.210000000011</v>
          </cell>
        </row>
        <row r="152">
          <cell r="A152">
            <v>13029</v>
          </cell>
          <cell r="B152" t="str">
            <v>523300</v>
          </cell>
          <cell r="C152">
            <v>2348</v>
          </cell>
          <cell r="D152">
            <v>267775</v>
          </cell>
          <cell r="E152">
            <v>288928.89</v>
          </cell>
          <cell r="F152">
            <v>58854.599999999569</v>
          </cell>
          <cell r="G152">
            <v>-202.55</v>
          </cell>
        </row>
        <row r="153">
          <cell r="A153">
            <v>13031</v>
          </cell>
          <cell r="B153" t="str">
            <v>520098</v>
          </cell>
          <cell r="C153">
            <v>2738</v>
          </cell>
          <cell r="D153">
            <v>308500.15000000066</v>
          </cell>
          <cell r="E153">
            <v>332872.66000000108</v>
          </cell>
          <cell r="F153">
            <v>52772.460000000348</v>
          </cell>
          <cell r="G153">
            <v>-87.11</v>
          </cell>
        </row>
        <row r="154">
          <cell r="A154">
            <v>13046</v>
          </cell>
          <cell r="B154" t="str">
            <v>140189</v>
          </cell>
          <cell r="C154">
            <v>39600</v>
          </cell>
          <cell r="D154">
            <v>3665061.6299999095</v>
          </cell>
          <cell r="E154">
            <v>3954609.0899998611</v>
          </cell>
          <cell r="F154">
            <v>685739.0400000487</v>
          </cell>
          <cell r="G154">
            <v>-3417.36</v>
          </cell>
        </row>
        <row r="155">
          <cell r="A155">
            <v>13047</v>
          </cell>
          <cell r="B155" t="str">
            <v>140289</v>
          </cell>
          <cell r="C155">
            <v>7189</v>
          </cell>
          <cell r="D155">
            <v>748179.64</v>
          </cell>
          <cell r="E155">
            <v>807287.55000001204</v>
          </cell>
          <cell r="F155">
            <v>114591.30999999843</v>
          </cell>
          <cell r="G155">
            <v>-782.98</v>
          </cell>
        </row>
        <row r="156">
          <cell r="A156">
            <v>13119</v>
          </cell>
          <cell r="B156" t="str">
            <v>150125</v>
          </cell>
          <cell r="C156">
            <v>386</v>
          </cell>
          <cell r="D156">
            <v>47714.74</v>
          </cell>
          <cell r="E156">
            <v>51484.19</v>
          </cell>
          <cell r="F156">
            <v>4861.0900000000074</v>
          </cell>
          <cell r="G156">
            <v>0</v>
          </cell>
        </row>
        <row r="157">
          <cell r="A157">
            <v>13297</v>
          </cell>
          <cell r="B157" t="str">
            <v>140294</v>
          </cell>
          <cell r="C157">
            <v>6570</v>
          </cell>
          <cell r="D157">
            <v>1258502</v>
          </cell>
          <cell r="E157">
            <v>1357922.64</v>
          </cell>
          <cell r="F157">
            <v>131729.11999999508</v>
          </cell>
          <cell r="G157">
            <v>-684.17</v>
          </cell>
        </row>
        <row r="158">
          <cell r="A158">
            <v>14001</v>
          </cell>
          <cell r="B158" t="str">
            <v>140127</v>
          </cell>
          <cell r="C158">
            <v>15629</v>
          </cell>
          <cell r="D158">
            <v>1013974.4200000073</v>
          </cell>
          <cell r="E158">
            <v>1094090.7</v>
          </cell>
          <cell r="F158">
            <v>86406.600000003033</v>
          </cell>
          <cell r="G158">
            <v>-604.67999999999995</v>
          </cell>
        </row>
        <row r="159">
          <cell r="A159">
            <v>14002</v>
          </cell>
          <cell r="B159" t="str">
            <v>140231</v>
          </cell>
          <cell r="C159">
            <v>15023</v>
          </cell>
          <cell r="D159">
            <v>2791645.1599999215</v>
          </cell>
          <cell r="E159">
            <v>3012181.8699999615</v>
          </cell>
          <cell r="F159">
            <v>304958.50000001118</v>
          </cell>
          <cell r="G159">
            <v>-2974.14</v>
          </cell>
        </row>
        <row r="160">
          <cell r="A160">
            <v>14003</v>
          </cell>
          <cell r="B160" t="str">
            <v>141308</v>
          </cell>
          <cell r="C160">
            <v>6045</v>
          </cell>
          <cell r="D160">
            <v>541757.06999999878</v>
          </cell>
          <cell r="E160">
            <v>584556.65999999351</v>
          </cell>
          <cell r="F160">
            <v>113289.91</v>
          </cell>
          <cell r="G160">
            <v>-997.76</v>
          </cell>
        </row>
        <row r="161">
          <cell r="A161">
            <v>15001</v>
          </cell>
          <cell r="B161" t="str">
            <v>140049</v>
          </cell>
          <cell r="C161">
            <v>47424</v>
          </cell>
          <cell r="D161">
            <v>4218680.4100001417</v>
          </cell>
          <cell r="E161">
            <v>4552015.4800007287</v>
          </cell>
          <cell r="F161">
            <v>432166.17999994836</v>
          </cell>
          <cell r="G161">
            <v>-2188.06</v>
          </cell>
        </row>
        <row r="162">
          <cell r="A162">
            <v>15006</v>
          </cell>
          <cell r="B162" t="str">
            <v>140147</v>
          </cell>
          <cell r="C162">
            <v>9455</v>
          </cell>
          <cell r="D162">
            <v>1177612.990000024</v>
          </cell>
          <cell r="E162">
            <v>1270644.9600000244</v>
          </cell>
          <cell r="F162">
            <v>129565.53999999759</v>
          </cell>
          <cell r="G162">
            <v>-869.66</v>
          </cell>
        </row>
        <row r="163">
          <cell r="A163">
            <v>15007</v>
          </cell>
          <cell r="B163" t="str">
            <v>140063</v>
          </cell>
          <cell r="C163">
            <v>10227</v>
          </cell>
          <cell r="D163">
            <v>2097676.3200000143</v>
          </cell>
          <cell r="E163">
            <v>2263395.509999969</v>
          </cell>
          <cell r="F163">
            <v>166447.36000000127</v>
          </cell>
          <cell r="G163">
            <v>-1493.07</v>
          </cell>
        </row>
        <row r="164">
          <cell r="A164">
            <v>15008</v>
          </cell>
          <cell r="B164" t="str">
            <v>140208</v>
          </cell>
          <cell r="C164">
            <v>22708</v>
          </cell>
          <cell r="D164">
            <v>3885036.29</v>
          </cell>
          <cell r="E164">
            <v>4191961.7000001585</v>
          </cell>
          <cell r="F164">
            <v>499780.28999998485</v>
          </cell>
          <cell r="G164">
            <v>-1840.99</v>
          </cell>
        </row>
        <row r="165">
          <cell r="A165">
            <v>15010</v>
          </cell>
          <cell r="B165" t="str">
            <v>140110</v>
          </cell>
          <cell r="C165">
            <v>5701</v>
          </cell>
          <cell r="D165">
            <v>910383.97</v>
          </cell>
          <cell r="E165">
            <v>982304.91999999306</v>
          </cell>
          <cell r="F165">
            <v>129948.11999999762</v>
          </cell>
          <cell r="G165">
            <v>-926.92</v>
          </cell>
        </row>
        <row r="166">
          <cell r="A166">
            <v>16001</v>
          </cell>
          <cell r="B166" t="str">
            <v>141341</v>
          </cell>
          <cell r="C166">
            <v>6363</v>
          </cell>
          <cell r="D166">
            <v>720998.15</v>
          </cell>
          <cell r="E166">
            <v>777956.22999997251</v>
          </cell>
          <cell r="F166">
            <v>107582.8399999992</v>
          </cell>
          <cell r="G166">
            <v>-452.5</v>
          </cell>
        </row>
        <row r="167">
          <cell r="A167">
            <v>16002</v>
          </cell>
          <cell r="B167" t="str">
            <v>141320</v>
          </cell>
          <cell r="C167">
            <v>9600</v>
          </cell>
          <cell r="D167">
            <v>1312805.3400000117</v>
          </cell>
          <cell r="E167">
            <v>1416522.5100000058</v>
          </cell>
          <cell r="F167">
            <v>185383.51999999888</v>
          </cell>
          <cell r="G167">
            <v>-1409.11</v>
          </cell>
        </row>
        <row r="168">
          <cell r="A168">
            <v>16004</v>
          </cell>
          <cell r="B168" t="str">
            <v>140120</v>
          </cell>
          <cell r="C168">
            <v>14592</v>
          </cell>
          <cell r="D168">
            <v>2243121.29</v>
          </cell>
          <cell r="E168">
            <v>2420329.2299998207</v>
          </cell>
          <cell r="F168">
            <v>235978.62000001801</v>
          </cell>
          <cell r="G168">
            <v>-1855.23</v>
          </cell>
        </row>
        <row r="169">
          <cell r="A169">
            <v>16005</v>
          </cell>
          <cell r="B169" t="str">
            <v>140013</v>
          </cell>
          <cell r="C169">
            <v>3529</v>
          </cell>
          <cell r="D169">
            <v>320459.48</v>
          </cell>
          <cell r="E169">
            <v>345777.71999999892</v>
          </cell>
          <cell r="F169">
            <v>36914.07</v>
          </cell>
          <cell r="G169">
            <v>-176.07</v>
          </cell>
        </row>
        <row r="170">
          <cell r="A170">
            <v>16006</v>
          </cell>
          <cell r="B170" t="str">
            <v>140209</v>
          </cell>
          <cell r="C170">
            <v>44658</v>
          </cell>
          <cell r="D170">
            <v>3712382.79</v>
          </cell>
          <cell r="E170">
            <v>4005721.9699996593</v>
          </cell>
          <cell r="F170">
            <v>781583.61000011861</v>
          </cell>
          <cell r="G170">
            <v>-4442.1400000000003</v>
          </cell>
        </row>
        <row r="171">
          <cell r="A171">
            <v>16007</v>
          </cell>
          <cell r="B171" t="str">
            <v>140067</v>
          </cell>
          <cell r="C171">
            <v>85381</v>
          </cell>
          <cell r="D171">
            <v>9079843.5699999258</v>
          </cell>
          <cell r="E171">
            <v>9797185.830000164</v>
          </cell>
          <cell r="F171">
            <v>1279522.9899994323</v>
          </cell>
          <cell r="G171">
            <v>-7776.2499999999854</v>
          </cell>
        </row>
        <row r="172">
          <cell r="A172">
            <v>16009</v>
          </cell>
          <cell r="B172" t="str">
            <v>141315</v>
          </cell>
          <cell r="C172">
            <v>4866</v>
          </cell>
          <cell r="D172">
            <v>424070.15000000579</v>
          </cell>
          <cell r="E172">
            <v>457569.22999999562</v>
          </cell>
          <cell r="F172">
            <v>76084.629999999146</v>
          </cell>
          <cell r="G172">
            <v>-438.44</v>
          </cell>
        </row>
        <row r="173">
          <cell r="A173">
            <v>16010</v>
          </cell>
          <cell r="B173" t="str">
            <v>140161</v>
          </cell>
          <cell r="C173">
            <v>9690</v>
          </cell>
          <cell r="D173">
            <v>659350.18000000005</v>
          </cell>
          <cell r="E173">
            <v>711434.18000001495</v>
          </cell>
          <cell r="F173">
            <v>90959.509999999515</v>
          </cell>
          <cell r="G173">
            <v>-812.14</v>
          </cell>
        </row>
        <row r="174">
          <cell r="A174">
            <v>16011</v>
          </cell>
          <cell r="B174" t="str">
            <v>141337</v>
          </cell>
          <cell r="C174">
            <v>5118</v>
          </cell>
          <cell r="D174">
            <v>481758.08999999298</v>
          </cell>
          <cell r="E174">
            <v>519819.43000000558</v>
          </cell>
          <cell r="F174">
            <v>41567.480000000251</v>
          </cell>
          <cell r="G174">
            <v>-400.79</v>
          </cell>
        </row>
        <row r="175">
          <cell r="A175">
            <v>16012</v>
          </cell>
          <cell r="B175" t="str">
            <v>141307</v>
          </cell>
          <cell r="C175">
            <v>2375</v>
          </cell>
          <cell r="D175">
            <v>473147.159999998</v>
          </cell>
          <cell r="E175">
            <v>510526.25000000332</v>
          </cell>
          <cell r="F175">
            <v>96333.569999999003</v>
          </cell>
          <cell r="G175">
            <v>-176.12</v>
          </cell>
        </row>
        <row r="176">
          <cell r="A176">
            <v>16013</v>
          </cell>
          <cell r="B176" t="str">
            <v>180104</v>
          </cell>
          <cell r="C176">
            <v>553</v>
          </cell>
          <cell r="D176">
            <v>120602.03</v>
          </cell>
          <cell r="E176">
            <v>130129.67</v>
          </cell>
          <cell r="F176">
            <v>23039.839999999949</v>
          </cell>
          <cell r="G176">
            <v>-19.600000000000001</v>
          </cell>
        </row>
        <row r="177">
          <cell r="A177">
            <v>16015</v>
          </cell>
          <cell r="B177" t="str">
            <v>180102</v>
          </cell>
          <cell r="C177">
            <v>396</v>
          </cell>
          <cell r="D177">
            <v>26661.52</v>
          </cell>
          <cell r="E177">
            <v>28767.65</v>
          </cell>
          <cell r="F177">
            <v>4017.3800000000074</v>
          </cell>
          <cell r="G177">
            <v>0</v>
          </cell>
        </row>
        <row r="178">
          <cell r="A178">
            <v>16017</v>
          </cell>
          <cell r="B178" t="str">
            <v>140223</v>
          </cell>
          <cell r="C178">
            <v>16460</v>
          </cell>
          <cell r="D178">
            <v>1806442.65</v>
          </cell>
          <cell r="E178">
            <v>1949160.9200000963</v>
          </cell>
          <cell r="F178">
            <v>237737.47999999812</v>
          </cell>
          <cell r="G178">
            <v>-1704.26</v>
          </cell>
        </row>
        <row r="179">
          <cell r="A179">
            <v>16020</v>
          </cell>
          <cell r="B179" t="str">
            <v>140062</v>
          </cell>
          <cell r="C179">
            <v>9303</v>
          </cell>
          <cell r="D179">
            <v>1257276.05</v>
          </cell>
          <cell r="E179">
            <v>1356603.6200000094</v>
          </cell>
          <cell r="F179">
            <v>134760.08000000141</v>
          </cell>
          <cell r="G179">
            <v>-1244.83</v>
          </cell>
        </row>
        <row r="180">
          <cell r="A180">
            <v>16033</v>
          </cell>
          <cell r="B180" t="str">
            <v>140234</v>
          </cell>
          <cell r="C180">
            <v>7936</v>
          </cell>
          <cell r="D180">
            <v>712848.70000000228</v>
          </cell>
          <cell r="E180">
            <v>769163.58999998693</v>
          </cell>
          <cell r="F180">
            <v>71632.279999997627</v>
          </cell>
          <cell r="G180">
            <v>-421.02</v>
          </cell>
        </row>
        <row r="181">
          <cell r="A181">
            <v>17001</v>
          </cell>
          <cell r="B181" t="str">
            <v>140015</v>
          </cell>
          <cell r="C181">
            <v>20083</v>
          </cell>
          <cell r="D181">
            <v>2098610.8699996322</v>
          </cell>
          <cell r="E181">
            <v>2264418.8000001726</v>
          </cell>
          <cell r="F181">
            <v>385554.76000002661</v>
          </cell>
          <cell r="G181">
            <v>-3051.14</v>
          </cell>
        </row>
        <row r="182">
          <cell r="A182">
            <v>18001</v>
          </cell>
          <cell r="B182" t="str">
            <v>141348</v>
          </cell>
          <cell r="C182">
            <v>1294</v>
          </cell>
          <cell r="D182">
            <v>213628.25</v>
          </cell>
          <cell r="E182">
            <v>230504.8</v>
          </cell>
          <cell r="F182">
            <v>13045.13</v>
          </cell>
          <cell r="G182">
            <v>-82.52</v>
          </cell>
        </row>
        <row r="183">
          <cell r="A183">
            <v>18002</v>
          </cell>
          <cell r="B183" t="str">
            <v>143028</v>
          </cell>
          <cell r="C183">
            <v>1040</v>
          </cell>
          <cell r="D183">
            <v>158220.54999999999</v>
          </cell>
          <cell r="E183">
            <v>170721.81000000058</v>
          </cell>
          <cell r="F183">
            <v>33933.100000000122</v>
          </cell>
          <cell r="G183">
            <v>-385</v>
          </cell>
        </row>
        <row r="184">
          <cell r="A184">
            <v>18004</v>
          </cell>
          <cell r="B184" t="str">
            <v>141312</v>
          </cell>
          <cell r="C184">
            <v>4763</v>
          </cell>
          <cell r="D184">
            <v>400980.69</v>
          </cell>
          <cell r="E184">
            <v>432660.79</v>
          </cell>
          <cell r="F184">
            <v>66207.439999999406</v>
          </cell>
          <cell r="G184">
            <v>-404.1</v>
          </cell>
        </row>
        <row r="185">
          <cell r="A185">
            <v>18005</v>
          </cell>
          <cell r="B185" t="str">
            <v>140239</v>
          </cell>
          <cell r="C185">
            <v>47371</v>
          </cell>
          <cell r="D185">
            <v>4460374.2900001593</v>
          </cell>
          <cell r="E185">
            <v>4812792.3699998707</v>
          </cell>
          <cell r="F185">
            <v>778624.01000027184</v>
          </cell>
          <cell r="G185">
            <v>-4543.96</v>
          </cell>
        </row>
        <row r="186">
          <cell r="A186">
            <v>18006</v>
          </cell>
          <cell r="B186" t="str">
            <v>140228</v>
          </cell>
          <cell r="C186">
            <v>77590</v>
          </cell>
          <cell r="D186">
            <v>6939883.2900006417</v>
          </cell>
          <cell r="E186">
            <v>7488151.7799977623</v>
          </cell>
          <cell r="F186">
            <v>1076943.4600004442</v>
          </cell>
          <cell r="G186">
            <v>-5287.51</v>
          </cell>
        </row>
        <row r="187">
          <cell r="A187">
            <v>18007</v>
          </cell>
          <cell r="B187" t="str">
            <v>140233</v>
          </cell>
          <cell r="C187">
            <v>23229</v>
          </cell>
          <cell r="D187">
            <v>3938987.7899999944</v>
          </cell>
          <cell r="E187">
            <v>4250157.5399999656</v>
          </cell>
          <cell r="F187">
            <v>544833.66000003705</v>
          </cell>
          <cell r="G187">
            <v>-4517.1899999999996</v>
          </cell>
        </row>
        <row r="188">
          <cell r="A188">
            <v>18010</v>
          </cell>
          <cell r="B188" t="str">
            <v>141333</v>
          </cell>
          <cell r="C188">
            <v>3400</v>
          </cell>
          <cell r="D188">
            <v>465118.09000000445</v>
          </cell>
          <cell r="E188">
            <v>501862.17000000575</v>
          </cell>
          <cell r="F188">
            <v>56044.089999998643</v>
          </cell>
          <cell r="G188">
            <v>-355.19</v>
          </cell>
        </row>
        <row r="189">
          <cell r="A189">
            <v>18013</v>
          </cell>
          <cell r="B189" t="str">
            <v>141328</v>
          </cell>
          <cell r="C189">
            <v>4970</v>
          </cell>
          <cell r="D189">
            <v>356889.32</v>
          </cell>
          <cell r="E189">
            <v>385081.41000000946</v>
          </cell>
          <cell r="F189">
            <v>72667.219999998721</v>
          </cell>
          <cell r="G189">
            <v>-135.99</v>
          </cell>
        </row>
        <row r="190">
          <cell r="A190">
            <v>18014</v>
          </cell>
          <cell r="B190" t="str">
            <v>141343</v>
          </cell>
          <cell r="C190">
            <v>8630</v>
          </cell>
          <cell r="D190">
            <v>1028660.57</v>
          </cell>
          <cell r="E190">
            <v>1109920.139999989</v>
          </cell>
          <cell r="F190">
            <v>144030.2899999959</v>
          </cell>
          <cell r="G190">
            <v>-871.26</v>
          </cell>
        </row>
        <row r="191">
          <cell r="A191">
            <v>18015</v>
          </cell>
          <cell r="B191" t="str">
            <v>140280</v>
          </cell>
          <cell r="C191">
            <v>23276</v>
          </cell>
          <cell r="D191">
            <v>4172005.0899997288</v>
          </cell>
          <cell r="E191">
            <v>4501611.9500007154</v>
          </cell>
          <cell r="F191">
            <v>1233864.3899999126</v>
          </cell>
          <cell r="G191">
            <v>-2412.41</v>
          </cell>
        </row>
        <row r="192">
          <cell r="A192">
            <v>19001</v>
          </cell>
          <cell r="B192" t="str">
            <v>141345</v>
          </cell>
          <cell r="C192">
            <v>8219</v>
          </cell>
          <cell r="D192">
            <v>799550.12</v>
          </cell>
          <cell r="E192">
            <v>862718.50000000326</v>
          </cell>
          <cell r="F192">
            <v>97299.660000001692</v>
          </cell>
          <cell r="G192">
            <v>-390.68</v>
          </cell>
        </row>
        <row r="193">
          <cell r="A193">
            <v>19004</v>
          </cell>
          <cell r="B193" t="str">
            <v>140019</v>
          </cell>
          <cell r="C193">
            <v>4920</v>
          </cell>
          <cell r="D193">
            <v>413708.47000000998</v>
          </cell>
          <cell r="E193">
            <v>446388.38999998715</v>
          </cell>
          <cell r="F193">
            <v>58113.729999998701</v>
          </cell>
          <cell r="G193">
            <v>-116.92</v>
          </cell>
        </row>
        <row r="194">
          <cell r="A194">
            <v>19006</v>
          </cell>
          <cell r="B194" t="str">
            <v>140148</v>
          </cell>
          <cell r="C194">
            <v>55304</v>
          </cell>
          <cell r="D194">
            <v>4739017.6500008116</v>
          </cell>
          <cell r="E194">
            <v>5113427.7500001471</v>
          </cell>
          <cell r="F194">
            <v>849056.16000004474</v>
          </cell>
          <cell r="G194">
            <v>-10916.85</v>
          </cell>
        </row>
        <row r="195">
          <cell r="A195">
            <v>19007</v>
          </cell>
          <cell r="B195" t="str">
            <v>140053</v>
          </cell>
          <cell r="C195">
            <v>48718</v>
          </cell>
          <cell r="D195">
            <v>4316628.2400001567</v>
          </cell>
          <cell r="E195">
            <v>4657571.3499989863</v>
          </cell>
          <cell r="F195">
            <v>1246730.61999988</v>
          </cell>
          <cell r="G195">
            <v>-1982.22</v>
          </cell>
        </row>
        <row r="196">
          <cell r="A196">
            <v>19008</v>
          </cell>
          <cell r="B196" t="str">
            <v>140143</v>
          </cell>
          <cell r="C196">
            <v>11801</v>
          </cell>
          <cell r="D196">
            <v>795618.64000000397</v>
          </cell>
          <cell r="E196">
            <v>858483.86999998055</v>
          </cell>
          <cell r="F196">
            <v>126712.31999999902</v>
          </cell>
          <cell r="G196">
            <v>-588.54999999999995</v>
          </cell>
        </row>
        <row r="197">
          <cell r="A197">
            <v>19009</v>
          </cell>
          <cell r="B197" t="str">
            <v>141306</v>
          </cell>
          <cell r="C197">
            <v>3878</v>
          </cell>
          <cell r="D197">
            <v>435557.01999999891</v>
          </cell>
          <cell r="E197">
            <v>469969.95000000444</v>
          </cell>
          <cell r="F197">
            <v>74889.799999998984</v>
          </cell>
          <cell r="G197">
            <v>-212.11</v>
          </cell>
        </row>
        <row r="198">
          <cell r="A198">
            <v>19010</v>
          </cell>
          <cell r="B198" t="str">
            <v>140043</v>
          </cell>
          <cell r="C198">
            <v>13601</v>
          </cell>
          <cell r="D198">
            <v>1242667.5300000105</v>
          </cell>
          <cell r="E198">
            <v>1340834.5900000376</v>
          </cell>
          <cell r="F198">
            <v>106362.47000000141</v>
          </cell>
          <cell r="G198">
            <v>-602.82000000000005</v>
          </cell>
        </row>
        <row r="199">
          <cell r="A199">
            <v>19011</v>
          </cell>
          <cell r="B199" t="str">
            <v>140026</v>
          </cell>
          <cell r="C199">
            <v>10434</v>
          </cell>
          <cell r="D199">
            <v>1356548.1399999883</v>
          </cell>
          <cell r="E199">
            <v>1463722.47</v>
          </cell>
          <cell r="F199">
            <v>173955.74000000401</v>
          </cell>
          <cell r="G199">
            <v>-1568.72</v>
          </cell>
        </row>
        <row r="200">
          <cell r="A200">
            <v>19014</v>
          </cell>
          <cell r="B200" t="str">
            <v>260032</v>
          </cell>
          <cell r="C200">
            <v>14994</v>
          </cell>
          <cell r="D200">
            <v>1932461.95</v>
          </cell>
          <cell r="E200">
            <v>2085133.1900001224</v>
          </cell>
          <cell r="F200">
            <v>165395.86000000217</v>
          </cell>
          <cell r="G200">
            <v>-424.83</v>
          </cell>
        </row>
        <row r="201">
          <cell r="A201">
            <v>19018</v>
          </cell>
          <cell r="B201" t="str">
            <v>263301</v>
          </cell>
          <cell r="C201">
            <v>8060</v>
          </cell>
          <cell r="D201">
            <v>1110899.56</v>
          </cell>
          <cell r="E201">
            <v>1198668.9800000312</v>
          </cell>
          <cell r="F201">
            <v>88030.389999999592</v>
          </cell>
          <cell r="G201">
            <v>-734.98</v>
          </cell>
        </row>
        <row r="202">
          <cell r="A202">
            <v>19023</v>
          </cell>
          <cell r="B202" t="str">
            <v>141349</v>
          </cell>
          <cell r="C202">
            <v>8373</v>
          </cell>
          <cell r="D202">
            <v>740858.7299999994</v>
          </cell>
          <cell r="E202">
            <v>799389.74000001478</v>
          </cell>
          <cell r="F202">
            <v>121994.63999999601</v>
          </cell>
          <cell r="G202">
            <v>-821.48</v>
          </cell>
        </row>
        <row r="203">
          <cell r="A203">
            <v>19025</v>
          </cell>
          <cell r="B203" t="str">
            <v>260105</v>
          </cell>
          <cell r="C203">
            <v>1642</v>
          </cell>
          <cell r="D203">
            <v>342403.3</v>
          </cell>
          <cell r="E203">
            <v>369453.18000000139</v>
          </cell>
          <cell r="F203">
            <v>24631.89</v>
          </cell>
          <cell r="G203">
            <v>-7.6</v>
          </cell>
        </row>
        <row r="204">
          <cell r="A204">
            <v>19028</v>
          </cell>
          <cell r="B204" t="str">
            <v>141340</v>
          </cell>
          <cell r="C204">
            <v>5834</v>
          </cell>
          <cell r="D204">
            <v>759663.9</v>
          </cell>
          <cell r="E204">
            <v>819677.80000000237</v>
          </cell>
          <cell r="F204">
            <v>105923.06999999694</v>
          </cell>
          <cell r="G204">
            <v>-1237.45</v>
          </cell>
        </row>
        <row r="205">
          <cell r="A205">
            <v>19029</v>
          </cell>
          <cell r="B205" t="str">
            <v>260020</v>
          </cell>
          <cell r="C205">
            <v>218</v>
          </cell>
          <cell r="D205">
            <v>36997.01</v>
          </cell>
          <cell r="E205">
            <v>39919.879999999997</v>
          </cell>
          <cell r="F205">
            <v>4209.0600000000004</v>
          </cell>
          <cell r="G205">
            <v>-35.950000000000003</v>
          </cell>
        </row>
        <row r="206">
          <cell r="A206">
            <v>19030</v>
          </cell>
          <cell r="B206" t="str">
            <v>140051</v>
          </cell>
          <cell r="C206">
            <v>3463</v>
          </cell>
          <cell r="D206">
            <v>738681.08000000124</v>
          </cell>
          <cell r="E206">
            <v>797037.29999999155</v>
          </cell>
          <cell r="F206">
            <v>108607.16</v>
          </cell>
          <cell r="G206">
            <v>-72.319999999999993</v>
          </cell>
        </row>
        <row r="207">
          <cell r="A207">
            <v>19034</v>
          </cell>
          <cell r="B207" t="str">
            <v>140275</v>
          </cell>
          <cell r="C207">
            <v>32197</v>
          </cell>
          <cell r="D207">
            <v>2770111.7799999709</v>
          </cell>
          <cell r="E207">
            <v>2988969.3800000781</v>
          </cell>
          <cell r="F207">
            <v>539759.78000006732</v>
          </cell>
          <cell r="G207">
            <v>-4248.34</v>
          </cell>
        </row>
        <row r="208">
          <cell r="A208">
            <v>19035</v>
          </cell>
          <cell r="B208" t="str">
            <v>260091</v>
          </cell>
          <cell r="C208">
            <v>1224</v>
          </cell>
          <cell r="D208">
            <v>214203.86</v>
          </cell>
          <cell r="E208">
            <v>231127.68000000092</v>
          </cell>
          <cell r="F208">
            <v>33219.999999999935</v>
          </cell>
          <cell r="G208">
            <v>-85</v>
          </cell>
        </row>
        <row r="209">
          <cell r="A209">
            <v>19036</v>
          </cell>
          <cell r="B209" t="str">
            <v>260179</v>
          </cell>
          <cell r="C209">
            <v>102</v>
          </cell>
          <cell r="D209">
            <v>17019.169999999998</v>
          </cell>
          <cell r="E209">
            <v>18363.650000000001</v>
          </cell>
          <cell r="F209">
            <v>1719.84</v>
          </cell>
          <cell r="G209">
            <v>0</v>
          </cell>
        </row>
        <row r="210">
          <cell r="A210">
            <v>20001</v>
          </cell>
          <cell r="B210" t="str">
            <v>141339</v>
          </cell>
          <cell r="C210">
            <v>12475</v>
          </cell>
          <cell r="D210">
            <v>1496315.5000000861</v>
          </cell>
          <cell r="E210">
            <v>1614531.4299999126</v>
          </cell>
          <cell r="F210">
            <v>176445.38999999771</v>
          </cell>
          <cell r="G210">
            <v>-1372.06</v>
          </cell>
        </row>
        <row r="211">
          <cell r="A211">
            <v>20003</v>
          </cell>
          <cell r="B211" t="str">
            <v>150023</v>
          </cell>
          <cell r="C211">
            <v>170</v>
          </cell>
          <cell r="D211">
            <v>25707</v>
          </cell>
          <cell r="E211">
            <v>27738.07</v>
          </cell>
          <cell r="F211">
            <v>3503.4099999999949</v>
          </cell>
          <cell r="G211">
            <v>-66.75</v>
          </cell>
        </row>
        <row r="212">
          <cell r="A212">
            <v>21001</v>
          </cell>
          <cell r="B212" t="str">
            <v>140113</v>
          </cell>
          <cell r="C212">
            <v>2416</v>
          </cell>
          <cell r="D212">
            <v>281334.51</v>
          </cell>
          <cell r="E212">
            <v>303559.86999999877</v>
          </cell>
          <cell r="F212">
            <v>28816.849999999908</v>
          </cell>
          <cell r="G212">
            <v>-195.82</v>
          </cell>
        </row>
        <row r="213">
          <cell r="A213">
            <v>21002</v>
          </cell>
          <cell r="B213" t="str">
            <v>140091</v>
          </cell>
          <cell r="C213">
            <v>890</v>
          </cell>
          <cell r="D213">
            <v>227716.22</v>
          </cell>
          <cell r="E213">
            <v>245705.69000000061</v>
          </cell>
          <cell r="F213">
            <v>53714.340000000055</v>
          </cell>
          <cell r="G213">
            <v>0</v>
          </cell>
        </row>
        <row r="214">
          <cell r="A214">
            <v>22002</v>
          </cell>
          <cell r="B214" t="str">
            <v>141346</v>
          </cell>
          <cell r="C214">
            <v>6398</v>
          </cell>
          <cell r="D214">
            <v>725969.37000001944</v>
          </cell>
          <cell r="E214">
            <v>783321.05999998702</v>
          </cell>
          <cell r="F214">
            <v>92746.679999998159</v>
          </cell>
          <cell r="G214">
            <v>-297.67</v>
          </cell>
        </row>
        <row r="215">
          <cell r="A215">
            <v>23001</v>
          </cell>
          <cell r="B215" t="str">
            <v>140167</v>
          </cell>
          <cell r="C215">
            <v>7857</v>
          </cell>
          <cell r="D215">
            <v>789430.28000000783</v>
          </cell>
          <cell r="E215">
            <v>851794.89000001107</v>
          </cell>
          <cell r="F215">
            <v>142664.69999999867</v>
          </cell>
          <cell r="G215">
            <v>-386.97</v>
          </cell>
        </row>
        <row r="216">
          <cell r="A216">
            <v>23002</v>
          </cell>
          <cell r="B216" t="str">
            <v>140033</v>
          </cell>
          <cell r="C216">
            <v>3139</v>
          </cell>
          <cell r="D216">
            <v>301419.93999999808</v>
          </cell>
          <cell r="E216">
            <v>325231.64000000292</v>
          </cell>
          <cell r="F216">
            <v>19649.689999999817</v>
          </cell>
          <cell r="G216">
            <v>-46.79</v>
          </cell>
        </row>
        <row r="217">
          <cell r="A217">
            <v>23003</v>
          </cell>
          <cell r="B217" t="str">
            <v>140084</v>
          </cell>
          <cell r="C217">
            <v>6039</v>
          </cell>
          <cell r="D217">
            <v>780469.03999998549</v>
          </cell>
          <cell r="E217">
            <v>842126.1599999984</v>
          </cell>
          <cell r="F217">
            <v>173589.25000000146</v>
          </cell>
          <cell r="G217">
            <v>-165.38</v>
          </cell>
        </row>
        <row r="218">
          <cell r="A218">
            <v>23007</v>
          </cell>
          <cell r="B218" t="str">
            <v>140176</v>
          </cell>
          <cell r="C218">
            <v>6380</v>
          </cell>
          <cell r="D218">
            <v>630223.65</v>
          </cell>
          <cell r="E218">
            <v>680012.42000000214</v>
          </cell>
          <cell r="F218">
            <v>78183.600000000006</v>
          </cell>
          <cell r="G218">
            <v>-335.94</v>
          </cell>
        </row>
        <row r="219">
          <cell r="A219">
            <v>23008</v>
          </cell>
          <cell r="B219" t="str">
            <v>140242</v>
          </cell>
          <cell r="C219">
            <v>38558</v>
          </cell>
          <cell r="D219">
            <v>4552714.8999998141</v>
          </cell>
          <cell r="E219">
            <v>4912386.3900001254</v>
          </cell>
          <cell r="F219">
            <v>801214.17000008095</v>
          </cell>
          <cell r="G219">
            <v>-5420.88</v>
          </cell>
        </row>
        <row r="220">
          <cell r="A220">
            <v>23010</v>
          </cell>
          <cell r="B220" t="str">
            <v>143027</v>
          </cell>
          <cell r="C220">
            <v>1654</v>
          </cell>
          <cell r="D220">
            <v>365428.91</v>
          </cell>
          <cell r="E220">
            <v>394295.21999999858</v>
          </cell>
          <cell r="F220">
            <v>56329.400000000911</v>
          </cell>
          <cell r="G220">
            <v>-646.45000000000005</v>
          </cell>
        </row>
        <row r="221">
          <cell r="A221">
            <v>24001</v>
          </cell>
          <cell r="B221" t="str">
            <v>140100</v>
          </cell>
          <cell r="C221">
            <v>6540</v>
          </cell>
          <cell r="D221">
            <v>1257311.8699999903</v>
          </cell>
          <cell r="E221">
            <v>1356645.18</v>
          </cell>
          <cell r="F221">
            <v>146533.9699999993</v>
          </cell>
          <cell r="G221">
            <v>-290.79000000000002</v>
          </cell>
        </row>
        <row r="222">
          <cell r="A222">
            <v>31000</v>
          </cell>
          <cell r="B222" t="str">
            <v>140172</v>
          </cell>
          <cell r="C222">
            <v>4288</v>
          </cell>
          <cell r="D222">
            <v>949428.57999999879</v>
          </cell>
          <cell r="E222">
            <v>1024429.140000005</v>
          </cell>
          <cell r="F222">
            <v>190552.05999999918</v>
          </cell>
          <cell r="G222">
            <v>-642.91999999999996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90" zoomScaleNormal="90" workbookViewId="0">
      <pane ySplit="7" topLeftCell="A8" activePane="bottomLeft" state="frozen"/>
      <selection pane="bottomLeft" activeCell="A11" sqref="A11:E11"/>
    </sheetView>
  </sheetViews>
  <sheetFormatPr defaultColWidth="9.109375" defaultRowHeight="13.2"/>
  <cols>
    <col min="1" max="1" width="33.6640625" style="4" customWidth="1"/>
    <col min="2" max="2" width="27.44140625" style="4" customWidth="1"/>
    <col min="3" max="3" width="20.88671875" style="4" customWidth="1"/>
    <col min="4" max="4" width="20.33203125" style="4" customWidth="1"/>
    <col min="5" max="5" width="29.6640625" style="4" customWidth="1"/>
    <col min="6" max="16384" width="9.109375" style="4"/>
  </cols>
  <sheetData>
    <row r="1" spans="1:5" ht="37.200000000000003" customHeight="1">
      <c r="A1" s="259" t="s">
        <v>1561</v>
      </c>
      <c r="B1" s="260"/>
      <c r="C1" s="260"/>
      <c r="D1" s="260"/>
      <c r="E1" s="261"/>
    </row>
    <row r="2" spans="1:5" ht="15.6" customHeight="1">
      <c r="A2" s="265" t="s">
        <v>44</v>
      </c>
      <c r="B2" s="266"/>
      <c r="C2" s="266"/>
      <c r="D2" s="266"/>
      <c r="E2" s="267"/>
    </row>
    <row r="3" spans="1:5" ht="47.25" customHeight="1">
      <c r="A3" s="36"/>
      <c r="B3" s="37"/>
      <c r="C3" s="37"/>
      <c r="D3" s="37"/>
      <c r="E3" s="38"/>
    </row>
    <row r="4" spans="1:5">
      <c r="A4" s="262" t="s">
        <v>2338</v>
      </c>
      <c r="B4" s="263"/>
      <c r="C4" s="263"/>
      <c r="D4" s="263"/>
      <c r="E4" s="264"/>
    </row>
    <row r="5" spans="1:5">
      <c r="A5" s="262"/>
      <c r="B5" s="271"/>
      <c r="C5" s="271"/>
      <c r="D5" s="271"/>
      <c r="E5" s="272"/>
    </row>
    <row r="6" spans="1:5">
      <c r="A6" s="268" t="s">
        <v>54</v>
      </c>
      <c r="B6" s="269"/>
      <c r="C6" s="269"/>
      <c r="D6" s="269"/>
      <c r="E6" s="270"/>
    </row>
    <row r="7" spans="1:5" ht="51" customHeight="1">
      <c r="A7" s="256" t="s">
        <v>2344</v>
      </c>
      <c r="B7" s="257"/>
      <c r="C7" s="257"/>
      <c r="D7" s="257"/>
      <c r="E7" s="258"/>
    </row>
    <row r="8" spans="1:5">
      <c r="A8" s="253"/>
      <c r="B8" s="254"/>
      <c r="C8" s="254"/>
      <c r="D8" s="254"/>
      <c r="E8" s="255"/>
    </row>
    <row r="9" spans="1:5" ht="64.650000000000006" customHeight="1">
      <c r="A9" s="253" t="s">
        <v>2343</v>
      </c>
      <c r="B9" s="254"/>
      <c r="C9" s="254"/>
      <c r="D9" s="254"/>
      <c r="E9" s="255"/>
    </row>
    <row r="10" spans="1:5" ht="12.9" customHeight="1">
      <c r="A10" s="253"/>
      <c r="B10" s="254"/>
      <c r="C10" s="254"/>
      <c r="D10" s="254"/>
      <c r="E10" s="255"/>
    </row>
    <row r="11" spans="1:5" ht="43.5" customHeight="1">
      <c r="A11" s="253" t="s">
        <v>2364</v>
      </c>
      <c r="B11" s="254"/>
      <c r="C11" s="254"/>
      <c r="D11" s="254"/>
      <c r="E11" s="255"/>
    </row>
    <row r="12" spans="1:5" ht="18" customHeight="1">
      <c r="A12" s="36"/>
      <c r="B12" s="37"/>
      <c r="C12" s="37"/>
      <c r="D12" s="37"/>
      <c r="E12" s="38"/>
    </row>
    <row r="13" spans="1:5" ht="33.6" customHeight="1">
      <c r="A13" s="250" t="s">
        <v>2345</v>
      </c>
      <c r="B13" s="251"/>
      <c r="C13" s="251"/>
      <c r="D13" s="251"/>
      <c r="E13" s="252"/>
    </row>
    <row r="14" spans="1:5" ht="15" customHeight="1">
      <c r="A14" s="250"/>
      <c r="B14" s="251"/>
      <c r="C14" s="251"/>
      <c r="D14" s="251"/>
      <c r="E14" s="252"/>
    </row>
    <row r="15" spans="1:5" ht="33" customHeight="1">
      <c r="A15" s="247" t="s">
        <v>2165</v>
      </c>
      <c r="B15" s="248"/>
      <c r="C15" s="248"/>
      <c r="D15" s="248"/>
      <c r="E15" s="249"/>
    </row>
  </sheetData>
  <mergeCells count="13">
    <mergeCell ref="A1:E1"/>
    <mergeCell ref="A4:E4"/>
    <mergeCell ref="A9:E9"/>
    <mergeCell ref="A2:E2"/>
    <mergeCell ref="A6:E6"/>
    <mergeCell ref="A8:E8"/>
    <mergeCell ref="A5:E5"/>
    <mergeCell ref="A15:E15"/>
    <mergeCell ref="A14:E14"/>
    <mergeCell ref="A13:E13"/>
    <mergeCell ref="A11:E11"/>
    <mergeCell ref="A7:E7"/>
    <mergeCell ref="A10:E10"/>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pane ySplit="2" topLeftCell="A3" activePane="bottomLeft" state="frozen"/>
      <selection pane="bottomLeft" activeCell="A5" sqref="A5:D5"/>
    </sheetView>
  </sheetViews>
  <sheetFormatPr defaultColWidth="9.109375" defaultRowHeight="13.2"/>
  <cols>
    <col min="1" max="1" width="25.6640625" style="4" customWidth="1"/>
    <col min="2" max="2" width="21.33203125" style="4" customWidth="1"/>
    <col min="3" max="3" width="23.5546875" style="4" customWidth="1"/>
    <col min="4" max="4" width="24.6640625" style="4" customWidth="1"/>
    <col min="5" max="16384" width="9.109375" style="4"/>
  </cols>
  <sheetData>
    <row r="1" spans="1:4" ht="24.6">
      <c r="A1" s="288" t="s">
        <v>55</v>
      </c>
      <c r="B1" s="289"/>
      <c r="C1" s="289"/>
      <c r="D1" s="290"/>
    </row>
    <row r="2" spans="1:4" ht="15.6" customHeight="1">
      <c r="A2" s="291" t="s">
        <v>45</v>
      </c>
      <c r="B2" s="292"/>
      <c r="C2" s="292"/>
      <c r="D2" s="293"/>
    </row>
    <row r="3" spans="1:4">
      <c r="A3" s="294"/>
      <c r="B3" s="295"/>
      <c r="C3" s="295"/>
      <c r="D3" s="296"/>
    </row>
    <row r="4" spans="1:4">
      <c r="A4" s="279" t="s">
        <v>46</v>
      </c>
      <c r="B4" s="280"/>
      <c r="C4" s="280"/>
      <c r="D4" s="281"/>
    </row>
    <row r="5" spans="1:4" ht="30" customHeight="1">
      <c r="A5" s="273" t="s">
        <v>2349</v>
      </c>
      <c r="B5" s="274"/>
      <c r="C5" s="274"/>
      <c r="D5" s="275"/>
    </row>
    <row r="6" spans="1:4">
      <c r="A6" s="282"/>
      <c r="B6" s="283"/>
      <c r="C6" s="283"/>
      <c r="D6" s="284"/>
    </row>
    <row r="7" spans="1:4">
      <c r="A7" s="279" t="s">
        <v>47</v>
      </c>
      <c r="B7" s="280"/>
      <c r="C7" s="280"/>
      <c r="D7" s="281"/>
    </row>
    <row r="8" spans="1:4" ht="18" customHeight="1">
      <c r="A8" s="282" t="s">
        <v>51</v>
      </c>
      <c r="B8" s="283"/>
      <c r="C8" s="283"/>
      <c r="D8" s="284"/>
    </row>
    <row r="9" spans="1:4">
      <c r="A9" s="282"/>
      <c r="B9" s="283"/>
      <c r="C9" s="283"/>
      <c r="D9" s="284"/>
    </row>
    <row r="10" spans="1:4">
      <c r="A10" s="279" t="s">
        <v>49</v>
      </c>
      <c r="B10" s="280"/>
      <c r="C10" s="280"/>
      <c r="D10" s="281"/>
    </row>
    <row r="11" spans="1:4" ht="44.4" customHeight="1">
      <c r="A11" s="285" t="s">
        <v>1555</v>
      </c>
      <c r="B11" s="286"/>
      <c r="C11" s="286"/>
      <c r="D11" s="287"/>
    </row>
    <row r="12" spans="1:4">
      <c r="A12" s="282"/>
      <c r="B12" s="283"/>
      <c r="C12" s="283"/>
      <c r="D12" s="284"/>
    </row>
    <row r="13" spans="1:4">
      <c r="A13" s="279" t="s">
        <v>50</v>
      </c>
      <c r="B13" s="280"/>
      <c r="C13" s="280"/>
      <c r="D13" s="281"/>
    </row>
    <row r="14" spans="1:4" ht="58.2" customHeight="1">
      <c r="A14" s="273" t="s">
        <v>1556</v>
      </c>
      <c r="B14" s="274"/>
      <c r="C14" s="274"/>
      <c r="D14" s="275"/>
    </row>
    <row r="15" spans="1:4">
      <c r="A15" s="282"/>
      <c r="B15" s="283"/>
      <c r="C15" s="283"/>
      <c r="D15" s="284"/>
    </row>
    <row r="16" spans="1:4">
      <c r="A16" s="279" t="s">
        <v>48</v>
      </c>
      <c r="B16" s="280"/>
      <c r="C16" s="280"/>
      <c r="D16" s="281"/>
    </row>
    <row r="17" spans="1:4" ht="60.75" customHeight="1">
      <c r="A17" s="273" t="s">
        <v>1557</v>
      </c>
      <c r="B17" s="274"/>
      <c r="C17" s="274"/>
      <c r="D17" s="275"/>
    </row>
    <row r="18" spans="1:4">
      <c r="A18" s="282"/>
      <c r="B18" s="283"/>
      <c r="C18" s="283"/>
      <c r="D18" s="284"/>
    </row>
    <row r="19" spans="1:4">
      <c r="A19" s="279" t="s">
        <v>1330</v>
      </c>
      <c r="B19" s="280"/>
      <c r="C19" s="280"/>
      <c r="D19" s="281"/>
    </row>
    <row r="20" spans="1:4" ht="28.65" customHeight="1">
      <c r="A20" s="273" t="s">
        <v>1558</v>
      </c>
      <c r="B20" s="274"/>
      <c r="C20" s="274"/>
      <c r="D20" s="275"/>
    </row>
    <row r="21" spans="1:4" ht="1.2" customHeight="1">
      <c r="A21" s="276"/>
      <c r="B21" s="277"/>
      <c r="C21" s="277"/>
      <c r="D21" s="278"/>
    </row>
  </sheetData>
  <mergeCells count="21">
    <mergeCell ref="A9:D9"/>
    <mergeCell ref="A8:D8"/>
    <mergeCell ref="A1:D1"/>
    <mergeCell ref="A2:D2"/>
    <mergeCell ref="A3:D3"/>
    <mergeCell ref="A4:D4"/>
    <mergeCell ref="A5:D5"/>
    <mergeCell ref="A6:D6"/>
    <mergeCell ref="A7:D7"/>
    <mergeCell ref="A20:D20"/>
    <mergeCell ref="A21:D21"/>
    <mergeCell ref="A10:D10"/>
    <mergeCell ref="A13:D13"/>
    <mergeCell ref="A16:D16"/>
    <mergeCell ref="A19:D19"/>
    <mergeCell ref="A12:D12"/>
    <mergeCell ref="A11:D11"/>
    <mergeCell ref="A15:D15"/>
    <mergeCell ref="A14:D14"/>
    <mergeCell ref="A17:D17"/>
    <mergeCell ref="A18:D1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zoomScaleNormal="100" workbookViewId="0">
      <pane ySplit="2" topLeftCell="A3" activePane="bottomLeft" state="frozen"/>
      <selection pane="bottomLeft" activeCell="C29" sqref="C29"/>
    </sheetView>
  </sheetViews>
  <sheetFormatPr defaultColWidth="8.88671875" defaultRowHeight="13.2"/>
  <cols>
    <col min="1" max="1" width="12.6640625" style="4" customWidth="1"/>
    <col min="2" max="2" width="45.109375" style="4" bestFit="1" customWidth="1"/>
    <col min="3" max="3" width="96" style="4" customWidth="1"/>
    <col min="4" max="16384" width="8.88671875" style="4"/>
  </cols>
  <sheetData>
    <row r="1" spans="1:4" ht="24.6">
      <c r="A1" s="288" t="s">
        <v>1560</v>
      </c>
      <c r="B1" s="289"/>
      <c r="C1" s="290"/>
    </row>
    <row r="2" spans="1:4" ht="15.6">
      <c r="A2" s="300" t="s">
        <v>52</v>
      </c>
      <c r="B2" s="301"/>
      <c r="C2" s="302"/>
    </row>
    <row r="3" spans="1:4">
      <c r="A3" s="303"/>
      <c r="B3" s="304"/>
      <c r="C3" s="305"/>
    </row>
    <row r="4" spans="1:4">
      <c r="A4" s="306" t="s">
        <v>39</v>
      </c>
      <c r="B4" s="307"/>
      <c r="C4" s="308"/>
    </row>
    <row r="5" spans="1:4" ht="51" customHeight="1">
      <c r="A5" s="312" t="s">
        <v>2360</v>
      </c>
      <c r="B5" s="313"/>
      <c r="C5" s="314"/>
    </row>
    <row r="6" spans="1:4">
      <c r="A6" s="273"/>
      <c r="B6" s="274"/>
      <c r="C6" s="275"/>
    </row>
    <row r="7" spans="1:4" ht="64.95" customHeight="1">
      <c r="A7" s="273" t="s">
        <v>1545</v>
      </c>
      <c r="B7" s="274"/>
      <c r="C7" s="275"/>
    </row>
    <row r="8" spans="1:4">
      <c r="A8" s="273"/>
      <c r="B8" s="274"/>
      <c r="C8" s="275"/>
    </row>
    <row r="9" spans="1:4" ht="30.9" customHeight="1">
      <c r="A9" s="273" t="s">
        <v>2353</v>
      </c>
      <c r="B9" s="274"/>
      <c r="C9" s="275"/>
    </row>
    <row r="10" spans="1:4">
      <c r="A10" s="309"/>
      <c r="B10" s="310"/>
      <c r="C10" s="311"/>
    </row>
    <row r="11" spans="1:4">
      <c r="A11" s="297" t="s">
        <v>53</v>
      </c>
      <c r="B11" s="298"/>
      <c r="C11" s="299"/>
    </row>
    <row r="12" spans="1:4">
      <c r="A12" s="20" t="s">
        <v>35</v>
      </c>
      <c r="B12" s="21" t="s">
        <v>36</v>
      </c>
      <c r="C12" s="22" t="s">
        <v>37</v>
      </c>
    </row>
    <row r="13" spans="1:4" ht="26.4">
      <c r="A13" s="23" t="s">
        <v>38</v>
      </c>
      <c r="B13" s="24" t="s">
        <v>2346</v>
      </c>
      <c r="C13" s="25" t="s">
        <v>1546</v>
      </c>
    </row>
    <row r="14" spans="1:4" ht="39.6">
      <c r="A14" s="23" t="s">
        <v>40</v>
      </c>
      <c r="B14" s="24" t="s">
        <v>1534</v>
      </c>
      <c r="C14" s="25" t="s">
        <v>1547</v>
      </c>
    </row>
    <row r="15" spans="1:4">
      <c r="A15" s="23" t="s">
        <v>41</v>
      </c>
      <c r="B15" s="4" t="s">
        <v>1407</v>
      </c>
      <c r="C15" s="26" t="s">
        <v>1548</v>
      </c>
      <c r="D15" s="27"/>
    </row>
    <row r="16" spans="1:4">
      <c r="A16" s="23" t="s">
        <v>42</v>
      </c>
      <c r="B16" s="4" t="s">
        <v>1408</v>
      </c>
      <c r="C16" s="26" t="s">
        <v>2342</v>
      </c>
    </row>
    <row r="17" spans="1:3">
      <c r="A17" s="23" t="s">
        <v>43</v>
      </c>
      <c r="B17" s="4" t="s">
        <v>1409</v>
      </c>
      <c r="C17" s="26" t="s">
        <v>1415</v>
      </c>
    </row>
    <row r="18" spans="1:3" ht="39.6">
      <c r="A18" s="23" t="s">
        <v>26</v>
      </c>
      <c r="B18" s="24" t="s">
        <v>13</v>
      </c>
      <c r="C18" s="28" t="s">
        <v>1549</v>
      </c>
    </row>
    <row r="19" spans="1:3" ht="26.4">
      <c r="A19" s="23" t="s">
        <v>25</v>
      </c>
      <c r="B19" s="29" t="s">
        <v>1544</v>
      </c>
      <c r="C19" s="25" t="s">
        <v>1550</v>
      </c>
    </row>
    <row r="20" spans="1:3" ht="26.4">
      <c r="A20" s="23" t="s">
        <v>1412</v>
      </c>
      <c r="B20" s="24" t="s">
        <v>19</v>
      </c>
      <c r="C20" s="25" t="s">
        <v>1551</v>
      </c>
    </row>
    <row r="21" spans="1:3" ht="39.6">
      <c r="A21" s="23" t="s">
        <v>1413</v>
      </c>
      <c r="B21" s="24" t="s">
        <v>2334</v>
      </c>
      <c r="C21" s="30" t="s">
        <v>2335</v>
      </c>
    </row>
    <row r="22" spans="1:3" ht="26.4">
      <c r="A22" s="23" t="s">
        <v>1414</v>
      </c>
      <c r="B22" s="24" t="s">
        <v>1384</v>
      </c>
      <c r="C22" s="30" t="s">
        <v>2328</v>
      </c>
    </row>
    <row r="23" spans="1:3">
      <c r="A23" s="23" t="s">
        <v>1429</v>
      </c>
      <c r="B23" s="24" t="s">
        <v>2350</v>
      </c>
      <c r="C23" s="31" t="s">
        <v>1400</v>
      </c>
    </row>
    <row r="24" spans="1:3">
      <c r="A24" s="297" t="s">
        <v>1399</v>
      </c>
      <c r="B24" s="298"/>
      <c r="C24" s="299"/>
    </row>
    <row r="25" spans="1:3">
      <c r="A25" s="23" t="s">
        <v>2365</v>
      </c>
      <c r="B25" s="24" t="s">
        <v>1417</v>
      </c>
      <c r="C25" s="26" t="s">
        <v>1512</v>
      </c>
    </row>
    <row r="26" spans="1:3" ht="26.4">
      <c r="A26" s="23" t="s">
        <v>2366</v>
      </c>
      <c r="B26" s="24" t="s">
        <v>1393</v>
      </c>
      <c r="C26" s="25" t="s">
        <v>1536</v>
      </c>
    </row>
    <row r="27" spans="1:3" ht="39.6">
      <c r="A27" s="23" t="s">
        <v>2367</v>
      </c>
      <c r="B27" s="24" t="s">
        <v>1394</v>
      </c>
      <c r="C27" s="25" t="s">
        <v>2326</v>
      </c>
    </row>
    <row r="28" spans="1:3" ht="39.6">
      <c r="A28" s="23" t="s">
        <v>2368</v>
      </c>
      <c r="B28" s="24" t="s">
        <v>1395</v>
      </c>
      <c r="C28" s="25" t="s">
        <v>2336</v>
      </c>
    </row>
    <row r="29" spans="1:3">
      <c r="A29" s="23" t="s">
        <v>2369</v>
      </c>
      <c r="B29" s="24" t="s">
        <v>1430</v>
      </c>
      <c r="C29" s="25" t="s">
        <v>2375</v>
      </c>
    </row>
    <row r="30" spans="1:3" ht="52.8">
      <c r="A30" s="23" t="s">
        <v>2370</v>
      </c>
      <c r="B30" s="24" t="s">
        <v>1397</v>
      </c>
      <c r="C30" s="25" t="s">
        <v>1552</v>
      </c>
    </row>
    <row r="31" spans="1:3" ht="26.4">
      <c r="A31" s="23" t="s">
        <v>2371</v>
      </c>
      <c r="B31" s="24" t="s">
        <v>1396</v>
      </c>
      <c r="C31" s="25" t="s">
        <v>1553</v>
      </c>
    </row>
    <row r="32" spans="1:3" ht="39.6">
      <c r="A32" s="23" t="s">
        <v>2372</v>
      </c>
      <c r="B32" s="24" t="s">
        <v>1398</v>
      </c>
      <c r="C32" s="25" t="s">
        <v>1554</v>
      </c>
    </row>
    <row r="33" spans="1:3">
      <c r="A33" s="23" t="s">
        <v>2373</v>
      </c>
      <c r="B33" s="24" t="s">
        <v>1518</v>
      </c>
      <c r="C33" s="25" t="s">
        <v>1523</v>
      </c>
    </row>
    <row r="34" spans="1:3">
      <c r="A34" s="23" t="s">
        <v>1524</v>
      </c>
      <c r="B34" s="32" t="s">
        <v>1504</v>
      </c>
      <c r="C34" s="25" t="s">
        <v>1506</v>
      </c>
    </row>
    <row r="35" spans="1:3">
      <c r="A35" s="23" t="s">
        <v>1525</v>
      </c>
      <c r="B35" s="32" t="s">
        <v>1505</v>
      </c>
      <c r="C35" s="25" t="s">
        <v>1507</v>
      </c>
    </row>
    <row r="36" spans="1:3" ht="39.6">
      <c r="A36" s="23" t="s">
        <v>2374</v>
      </c>
      <c r="B36" s="24" t="s">
        <v>1387</v>
      </c>
      <c r="C36" s="25" t="s">
        <v>2327</v>
      </c>
    </row>
    <row r="37" spans="1:3">
      <c r="A37" s="23" t="s">
        <v>1539</v>
      </c>
      <c r="B37" s="24" t="s">
        <v>1388</v>
      </c>
      <c r="C37" s="25" t="s">
        <v>1538</v>
      </c>
    </row>
    <row r="38" spans="1:3" ht="26.4">
      <c r="A38" s="33" t="s">
        <v>2361</v>
      </c>
      <c r="B38" s="34" t="s">
        <v>1528</v>
      </c>
      <c r="C38" s="35" t="s">
        <v>1540</v>
      </c>
    </row>
  </sheetData>
  <mergeCells count="12">
    <mergeCell ref="A24:C24"/>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53" orientation="portrait"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89"/>
  <sheetViews>
    <sheetView showGridLines="0" tabSelected="1" zoomScale="80" zoomScaleNormal="80" workbookViewId="0">
      <pane ySplit="5" topLeftCell="A6" activePane="bottomLeft" state="frozen"/>
      <selection pane="bottomLeft" activeCell="E9" sqref="E9"/>
    </sheetView>
  </sheetViews>
  <sheetFormatPr defaultColWidth="9.109375" defaultRowHeight="13.8"/>
  <cols>
    <col min="1" max="1" width="3.44140625" style="191" customWidth="1"/>
    <col min="2" max="2" width="4.6640625" style="210" customWidth="1"/>
    <col min="3" max="3" width="59.88671875" style="211" bestFit="1" customWidth="1"/>
    <col min="4" max="4" width="2.33203125" style="211" bestFit="1" customWidth="1"/>
    <col min="5" max="5" width="34.33203125" style="223" customWidth="1"/>
    <col min="6" max="6" width="2.6640625" style="211" customWidth="1"/>
    <col min="7" max="7" width="88" style="213" bestFit="1" customWidth="1"/>
    <col min="8" max="8" width="14.44140625" style="192" customWidth="1"/>
    <col min="9" max="9" width="2.33203125" style="191" bestFit="1" customWidth="1"/>
    <col min="10" max="12" width="19.33203125" style="191" customWidth="1"/>
    <col min="13" max="16384" width="9.109375" style="191"/>
  </cols>
  <sheetData>
    <row r="1" spans="1:10" ht="21" customHeight="1">
      <c r="B1" s="39"/>
      <c r="C1" s="40" t="s">
        <v>1</v>
      </c>
      <c r="D1" s="40" t="s">
        <v>2</v>
      </c>
      <c r="E1" s="40" t="s">
        <v>3</v>
      </c>
      <c r="F1" s="41" t="s">
        <v>24</v>
      </c>
      <c r="G1" s="42" t="s">
        <v>27</v>
      </c>
    </row>
    <row r="2" spans="1:10" ht="55.5" customHeight="1">
      <c r="A2" s="191" t="s">
        <v>1513</v>
      </c>
      <c r="B2" s="43">
        <v>2</v>
      </c>
      <c r="C2" s="315" t="s">
        <v>1560</v>
      </c>
      <c r="D2" s="315"/>
      <c r="E2" s="315"/>
      <c r="F2" s="315"/>
      <c r="G2" s="316"/>
    </row>
    <row r="3" spans="1:10" ht="48.9" customHeight="1">
      <c r="B3" s="43">
        <f>B2+1</f>
        <v>3</v>
      </c>
      <c r="C3" s="317" t="s">
        <v>1334</v>
      </c>
      <c r="D3" s="318"/>
      <c r="E3" s="318"/>
      <c r="F3" s="318"/>
      <c r="G3" s="319"/>
    </row>
    <row r="4" spans="1:10" ht="20.399999999999999" customHeight="1">
      <c r="B4" s="43">
        <f t="shared" ref="B4:B64" si="0">B3+1</f>
        <v>4</v>
      </c>
      <c r="C4" s="320" t="s">
        <v>0</v>
      </c>
      <c r="D4" s="321"/>
      <c r="E4" s="44"/>
      <c r="F4" s="322" t="s">
        <v>23</v>
      </c>
      <c r="G4" s="323"/>
      <c r="J4" s="193"/>
    </row>
    <row r="5" spans="1:10">
      <c r="B5" s="43">
        <f t="shared" si="0"/>
        <v>5</v>
      </c>
      <c r="C5" s="45" t="s">
        <v>6</v>
      </c>
      <c r="D5" s="45"/>
      <c r="E5" s="45" t="s">
        <v>7</v>
      </c>
      <c r="F5" s="46"/>
      <c r="G5" s="47" t="s">
        <v>8</v>
      </c>
    </row>
    <row r="6" spans="1:10" ht="14.1" customHeight="1">
      <c r="B6" s="43">
        <f t="shared" si="0"/>
        <v>6</v>
      </c>
      <c r="C6" s="48" t="s">
        <v>17</v>
      </c>
      <c r="D6" s="49"/>
      <c r="E6" s="50"/>
      <c r="F6" s="51"/>
      <c r="G6" s="52"/>
      <c r="H6" s="194"/>
    </row>
    <row r="7" spans="1:10" ht="14.1" customHeight="1">
      <c r="B7" s="43">
        <f t="shared" si="0"/>
        <v>7</v>
      </c>
      <c r="C7" s="53" t="s">
        <v>1420</v>
      </c>
      <c r="D7" s="53"/>
      <c r="E7" s="54" t="s">
        <v>2337</v>
      </c>
      <c r="F7" s="55"/>
      <c r="G7" s="56" t="s">
        <v>1421</v>
      </c>
    </row>
    <row r="8" spans="1:10" ht="14.1" customHeight="1">
      <c r="B8" s="43">
        <f t="shared" si="0"/>
        <v>8</v>
      </c>
      <c r="C8" s="53" t="s">
        <v>1534</v>
      </c>
      <c r="D8" s="53"/>
      <c r="E8" s="54">
        <v>10000</v>
      </c>
      <c r="F8" s="55"/>
      <c r="G8" s="56" t="s">
        <v>1535</v>
      </c>
    </row>
    <row r="9" spans="1:10" ht="14.1" customHeight="1">
      <c r="B9" s="43">
        <f t="shared" si="0"/>
        <v>9</v>
      </c>
      <c r="C9" s="53" t="s">
        <v>1407</v>
      </c>
      <c r="D9" s="53"/>
      <c r="E9" s="57">
        <v>43830</v>
      </c>
      <c r="F9" s="58"/>
      <c r="G9" s="56" t="s">
        <v>1410</v>
      </c>
    </row>
    <row r="10" spans="1:10" ht="14.1" customHeight="1">
      <c r="B10" s="43">
        <f t="shared" si="0"/>
        <v>10</v>
      </c>
      <c r="C10" s="53" t="s">
        <v>1408</v>
      </c>
      <c r="D10" s="53"/>
      <c r="E10" s="57">
        <v>31047</v>
      </c>
      <c r="F10" s="58"/>
      <c r="G10" s="56" t="s">
        <v>1559</v>
      </c>
    </row>
    <row r="11" spans="1:10" ht="14.1" customHeight="1">
      <c r="B11" s="43">
        <f t="shared" si="0"/>
        <v>11</v>
      </c>
      <c r="C11" s="53" t="s">
        <v>1409</v>
      </c>
      <c r="D11" s="53"/>
      <c r="E11" s="54" t="s">
        <v>2333</v>
      </c>
      <c r="F11" s="58"/>
      <c r="G11" s="56" t="s">
        <v>1411</v>
      </c>
    </row>
    <row r="12" spans="1:10" ht="14.1" customHeight="1">
      <c r="B12" s="43">
        <f t="shared" si="0"/>
        <v>12</v>
      </c>
      <c r="C12" s="53" t="s">
        <v>13</v>
      </c>
      <c r="D12" s="53"/>
      <c r="E12" s="59">
        <v>5</v>
      </c>
      <c r="F12" s="58"/>
      <c r="G12" s="60" t="s">
        <v>1419</v>
      </c>
    </row>
    <row r="13" spans="1:10" ht="14.1" customHeight="1">
      <c r="B13" s="43">
        <f t="shared" si="0"/>
        <v>13</v>
      </c>
      <c r="C13" s="61" t="s">
        <v>1544</v>
      </c>
      <c r="D13" s="53"/>
      <c r="E13" s="62" t="s">
        <v>2333</v>
      </c>
      <c r="F13" s="58"/>
      <c r="G13" s="60" t="s">
        <v>1416</v>
      </c>
    </row>
    <row r="14" spans="1:10" ht="14.1" customHeight="1">
      <c r="B14" s="43">
        <f t="shared" si="0"/>
        <v>14</v>
      </c>
      <c r="C14" s="53" t="s">
        <v>19</v>
      </c>
      <c r="D14" s="53"/>
      <c r="E14" s="62">
        <v>36</v>
      </c>
      <c r="F14" s="58"/>
      <c r="G14" s="60" t="s">
        <v>21</v>
      </c>
    </row>
    <row r="15" spans="1:10" ht="14.1" customHeight="1">
      <c r="B15" s="43">
        <f t="shared" si="0"/>
        <v>15</v>
      </c>
      <c r="C15" s="53" t="s">
        <v>2332</v>
      </c>
      <c r="D15" s="53"/>
      <c r="E15" s="63" t="s">
        <v>2341</v>
      </c>
      <c r="F15" s="58"/>
      <c r="G15" s="60" t="s">
        <v>1402</v>
      </c>
      <c r="H15" s="195"/>
    </row>
    <row r="16" spans="1:10" ht="14.1" customHeight="1">
      <c r="B16" s="43">
        <f t="shared" si="0"/>
        <v>16</v>
      </c>
      <c r="C16" s="53" t="s">
        <v>1384</v>
      </c>
      <c r="D16" s="53"/>
      <c r="E16" s="64" t="s">
        <v>1083</v>
      </c>
      <c r="F16" s="65"/>
      <c r="G16" s="60" t="s">
        <v>1329</v>
      </c>
      <c r="H16" s="196"/>
      <c r="I16" s="197"/>
    </row>
    <row r="17" spans="2:11" ht="14.1" customHeight="1">
      <c r="B17" s="43">
        <f t="shared" si="0"/>
        <v>17</v>
      </c>
      <c r="C17" s="53" t="s">
        <v>1385</v>
      </c>
      <c r="D17" s="53"/>
      <c r="E17" s="66">
        <v>0</v>
      </c>
      <c r="F17" s="65"/>
      <c r="G17" s="60" t="s">
        <v>2300</v>
      </c>
      <c r="H17" s="196"/>
      <c r="I17" s="197"/>
    </row>
    <row r="18" spans="2:11" ht="14.1" customHeight="1">
      <c r="B18" s="43">
        <f t="shared" si="0"/>
        <v>18</v>
      </c>
      <c r="C18" s="48" t="s">
        <v>14</v>
      </c>
      <c r="D18" s="48"/>
      <c r="E18" s="67"/>
      <c r="F18" s="68"/>
      <c r="G18" s="69"/>
    </row>
    <row r="19" spans="2:11" ht="14.1" customHeight="1">
      <c r="B19" s="43">
        <f t="shared" si="0"/>
        <v>19</v>
      </c>
      <c r="C19" s="53" t="s">
        <v>29</v>
      </c>
      <c r="D19" s="53"/>
      <c r="E19" s="70">
        <v>70000</v>
      </c>
      <c r="F19" s="71"/>
      <c r="G19" s="60" t="s">
        <v>18</v>
      </c>
    </row>
    <row r="20" spans="2:11" ht="14.1" customHeight="1">
      <c r="B20" s="43">
        <f t="shared" si="0"/>
        <v>20</v>
      </c>
      <c r="C20" s="53" t="s">
        <v>2323</v>
      </c>
      <c r="D20" s="53"/>
      <c r="E20" s="72">
        <f>0.5</f>
        <v>0.5</v>
      </c>
      <c r="F20" s="71"/>
      <c r="G20" s="73" t="s">
        <v>18</v>
      </c>
    </row>
    <row r="21" spans="2:11" ht="14.1" customHeight="1">
      <c r="B21" s="43">
        <f t="shared" si="0"/>
        <v>21</v>
      </c>
      <c r="C21" s="53" t="s">
        <v>34</v>
      </c>
      <c r="D21" s="53"/>
      <c r="E21" s="74">
        <f>IF(VLOOKUP(E15&amp;MID(E7,5,3),'Provider Reference'!A:O,14,FALSE)=1, "N/A", VLOOKUP(E15&amp;MID(E7,5,3),'Provider Reference'!A:O,13,FALSE))</f>
        <v>8095.97</v>
      </c>
      <c r="F21" s="71"/>
      <c r="G21" s="60" t="s">
        <v>2302</v>
      </c>
      <c r="H21" s="198"/>
      <c r="I21" s="199"/>
      <c r="J21" s="200"/>
      <c r="K21" s="199"/>
    </row>
    <row r="22" spans="2:11" ht="14.1" customHeight="1">
      <c r="B22" s="43">
        <f t="shared" si="0"/>
        <v>22</v>
      </c>
      <c r="C22" s="53" t="s">
        <v>1333</v>
      </c>
      <c r="D22" s="53"/>
      <c r="E22" s="201">
        <v>18</v>
      </c>
      <c r="F22" s="58"/>
      <c r="G22" s="60" t="s">
        <v>1404</v>
      </c>
      <c r="H22" s="202"/>
    </row>
    <row r="23" spans="2:11" ht="14.1" customHeight="1">
      <c r="B23" s="43">
        <f t="shared" si="0"/>
        <v>23</v>
      </c>
      <c r="C23" s="48" t="s">
        <v>22</v>
      </c>
      <c r="D23" s="49"/>
      <c r="E23" s="75"/>
      <c r="F23" s="51"/>
      <c r="G23" s="52"/>
    </row>
    <row r="24" spans="2:11" ht="14.1" customHeight="1">
      <c r="B24" s="43">
        <f t="shared" si="0"/>
        <v>24</v>
      </c>
      <c r="C24" s="53" t="s">
        <v>11</v>
      </c>
      <c r="D24" s="53"/>
      <c r="E24" s="76" t="str">
        <f>+VLOOKUP(E$16,'DRG Table'!A:D,4,FALSE)</f>
        <v>VIRAL ILLNESS</v>
      </c>
      <c r="F24" s="77"/>
      <c r="G24" s="60" t="s">
        <v>20</v>
      </c>
    </row>
    <row r="25" spans="2:11" ht="14.1" customHeight="1">
      <c r="B25" s="43">
        <f t="shared" si="0"/>
        <v>25</v>
      </c>
      <c r="C25" s="53" t="s">
        <v>1401</v>
      </c>
      <c r="D25" s="53"/>
      <c r="E25" s="78">
        <f>+VLOOKUP(E$16,'DRG Table'!A:H,8,FALSE)</f>
        <v>1.1849000000000001</v>
      </c>
      <c r="F25" s="77"/>
      <c r="G25" s="60" t="s">
        <v>20</v>
      </c>
    </row>
    <row r="26" spans="2:11" ht="14.1" customHeight="1">
      <c r="B26" s="43">
        <f t="shared" si="0"/>
        <v>26</v>
      </c>
      <c r="C26" s="53" t="s">
        <v>15</v>
      </c>
      <c r="D26" s="53"/>
      <c r="E26" s="79">
        <f>VLOOKUP(E$16,'DRG Table'!A:G,7,FALSE)</f>
        <v>7.44</v>
      </c>
      <c r="F26" s="77"/>
      <c r="G26" s="60" t="s">
        <v>20</v>
      </c>
      <c r="H26" s="203"/>
    </row>
    <row r="27" spans="2:11" ht="14.1" customHeight="1">
      <c r="B27" s="43">
        <f t="shared" si="0"/>
        <v>27</v>
      </c>
      <c r="C27" s="48" t="s">
        <v>1335</v>
      </c>
      <c r="D27" s="49"/>
      <c r="E27" s="75"/>
      <c r="F27" s="51"/>
      <c r="G27" s="52"/>
      <c r="H27" s="203"/>
    </row>
    <row r="28" spans="2:11" ht="14.1" customHeight="1">
      <c r="B28" s="43">
        <f t="shared" si="0"/>
        <v>28</v>
      </c>
      <c r="C28" s="80" t="s">
        <v>1383</v>
      </c>
      <c r="D28" s="81"/>
      <c r="E28" s="82" t="str">
        <f>VLOOKUP(CONCATENATE(E15,(MID(E7,5,3))),'Provider Reference'!A:R,11,FALSE)</f>
        <v>Other</v>
      </c>
      <c r="F28" s="83"/>
      <c r="G28" s="73" t="s">
        <v>1391</v>
      </c>
      <c r="H28" s="203"/>
    </row>
    <row r="29" spans="2:11" ht="37.5" customHeight="1">
      <c r="B29" s="43">
        <f t="shared" si="0"/>
        <v>29</v>
      </c>
      <c r="C29" s="80" t="s">
        <v>1382</v>
      </c>
      <c r="D29" s="81"/>
      <c r="E29" s="76" t="str">
        <f>IF(E33="Per Diem", "N/A",
IF(AND(VLOOKUP(E15&amp;MID(E7,5,3),'Provider Reference'!A:R,2,FALSE)="354004",LEFT(VLOOKUP(E16,'DRG Table'!A:F,5,FALSE),11)="MH_DRG_SOI_"),"SPEC_MH_DRG_SOI_"&amp;RIGHT(E16,1),
IF(E14&lt;E22,VLOOKUP(E16,'DRG Table'!A:F,5,FALSE),
VLOOKUP(E16,'DRG Table'!A:F,6,FALSE))))</f>
        <v>Other_Adult</v>
      </c>
      <c r="F29" s="83"/>
      <c r="G29" s="73" t="s">
        <v>1392</v>
      </c>
      <c r="H29" s="203"/>
    </row>
    <row r="30" spans="2:11" ht="14.1" customHeight="1">
      <c r="B30" s="43">
        <f t="shared" si="0"/>
        <v>30</v>
      </c>
      <c r="C30" s="204" t="s">
        <v>1331</v>
      </c>
      <c r="D30" s="53"/>
      <c r="E30" s="79">
        <f>IF(E33="Per Diem", "N/A",
IF(AND(VLOOKUP(E15&amp;MID(E7,5,3),'Provider Reference'!A:R,2,FALSE)="354004", LEFT(VLOOKUP(E16,'DRG Table'!A:E,5,FALSE),11)="MH_DRG_SOI_"), 2.25,
IF(AND(E28="Rural",(LEFT(E16,3)="560")), (VLOOKUP(E16,'DRG Table'!A:I,9,FALSE)),
IF(AND(E28="Children",E14&lt;E22), (VLOOKUP(E16,'DRG Table'!A:K,10,FALSE)),
IF((E14&lt;E22),(VLOOKUP(E16,'DRG Table'!A:K,11,FALSE)),
(VLOOKUP(E16,'DRG Table'!A:L,12,FALSE)))))))</f>
        <v>1</v>
      </c>
      <c r="F30" s="77"/>
      <c r="G30" s="60" t="s">
        <v>2324</v>
      </c>
      <c r="H30" s="61"/>
    </row>
    <row r="31" spans="2:11" ht="14.1" customHeight="1">
      <c r="B31" s="43">
        <f t="shared" si="0"/>
        <v>31</v>
      </c>
      <c r="C31" s="48" t="s">
        <v>28</v>
      </c>
      <c r="D31" s="49"/>
      <c r="E31" s="75"/>
      <c r="F31" s="51"/>
      <c r="G31" s="52"/>
      <c r="H31" s="205"/>
    </row>
    <row r="32" spans="2:11" ht="37.5" customHeight="1">
      <c r="B32" s="43">
        <f t="shared" si="0"/>
        <v>32</v>
      </c>
      <c r="C32" s="80" t="s">
        <v>1403</v>
      </c>
      <c r="D32" s="81"/>
      <c r="E32" s="84" t="str">
        <f>VLOOKUP(CONCATENATE(E15,(MID(E7,5,3))),'Provider Reference'!A:D,3,FALSE)</f>
        <v>Out of State Non LTA Non-CAH Providers</v>
      </c>
      <c r="F32" s="83"/>
      <c r="G32" s="73" t="s">
        <v>1428</v>
      </c>
      <c r="H32" s="205"/>
    </row>
    <row r="33" spans="2:12">
      <c r="B33" s="43">
        <f t="shared" si="0"/>
        <v>33</v>
      </c>
      <c r="C33" s="80" t="s">
        <v>1422</v>
      </c>
      <c r="D33" s="81"/>
      <c r="E33" s="84" t="str">
        <f>IF(AND(E7="COS 001 - Acute",(VLOOKUP(CONCATENATE(E15,(MID(E7,5,3))),'Provider Reference'!A:P,14,FALSE)=1)),"Per Diem", "DRG")</f>
        <v>DRG</v>
      </c>
      <c r="F33" s="83"/>
      <c r="G33" s="73" t="s">
        <v>1423</v>
      </c>
      <c r="H33" s="205"/>
    </row>
    <row r="34" spans="2:12">
      <c r="B34" s="43">
        <f t="shared" si="0"/>
        <v>34</v>
      </c>
      <c r="C34" s="53" t="s">
        <v>1386</v>
      </c>
      <c r="D34" s="53"/>
      <c r="E34" s="85">
        <f>VLOOKUP(CONCATENATE(E15,(MID(E7,5,3))),'Provider Reference'!A:K,10,FALSE)</f>
        <v>0</v>
      </c>
      <c r="F34" s="71"/>
      <c r="G34" s="86" t="s">
        <v>1428</v>
      </c>
      <c r="H34" s="203"/>
    </row>
    <row r="35" spans="2:12">
      <c r="B35" s="43">
        <f t="shared" si="0"/>
        <v>35</v>
      </c>
      <c r="C35" s="53" t="s">
        <v>9</v>
      </c>
      <c r="D35" s="53"/>
      <c r="E35" s="87">
        <f>VLOOKUP(CONCATENATE(E15,(MID(E7,5,3))),'Provider Reference'!A:I,9,FALSE)</f>
        <v>0.375</v>
      </c>
      <c r="F35" s="88"/>
      <c r="G35" s="86" t="s">
        <v>1428</v>
      </c>
      <c r="H35" s="203"/>
    </row>
    <row r="36" spans="2:12">
      <c r="B36" s="43">
        <f t="shared" si="0"/>
        <v>36</v>
      </c>
      <c r="C36" s="53" t="s">
        <v>1264</v>
      </c>
      <c r="D36" s="53"/>
      <c r="E36" s="180">
        <f>VLOOKUP(CONCATENATE(E15,(MID(E7,5,3))),'Provider Reference'!A:F,6,FALSE)</f>
        <v>1</v>
      </c>
      <c r="F36" s="77"/>
      <c r="G36" s="86" t="s">
        <v>1428</v>
      </c>
    </row>
    <row r="37" spans="2:12">
      <c r="B37" s="43">
        <f t="shared" si="0"/>
        <v>37</v>
      </c>
      <c r="C37" s="53" t="s">
        <v>1332</v>
      </c>
      <c r="D37" s="53"/>
      <c r="E37" s="87">
        <f>IF(E33="Per Diem","N/A",IF((VLOOKUP(CONCATENATE(E15,(MID(E7,5,3))),'Provider Reference'!A:F,6,FALSE)&gt;1),0.683,0.62))</f>
        <v>0.62</v>
      </c>
      <c r="F37" s="77"/>
      <c r="G37" s="60" t="s">
        <v>2305</v>
      </c>
      <c r="H37" s="203"/>
    </row>
    <row r="38" spans="2:12">
      <c r="B38" s="43">
        <f t="shared" si="0"/>
        <v>38</v>
      </c>
      <c r="C38" s="53" t="s">
        <v>1389</v>
      </c>
      <c r="D38" s="89"/>
      <c r="E38" s="90">
        <f>IF(E33="Per Diem","N/A",IF(E15="999999",VLOOKUP(E15&amp;MID(E7,5,3),'Provider Reference'!A:R,18,FALSE),TRUNC((E21*E37*E36)+(E21*(1-E37)),2)))</f>
        <v>8415.57</v>
      </c>
      <c r="F38" s="83"/>
      <c r="G38" s="91" t="s">
        <v>2309</v>
      </c>
      <c r="H38" s="203"/>
    </row>
    <row r="39" spans="2:12">
      <c r="B39" s="43">
        <f t="shared" si="0"/>
        <v>39</v>
      </c>
      <c r="C39" s="92" t="s">
        <v>1424</v>
      </c>
      <c r="D39" s="48"/>
      <c r="E39" s="93"/>
      <c r="F39" s="94"/>
      <c r="G39" s="95"/>
      <c r="H39" s="191"/>
    </row>
    <row r="40" spans="2:12">
      <c r="B40" s="43">
        <f t="shared" si="0"/>
        <v>40</v>
      </c>
      <c r="C40" s="96" t="s">
        <v>1425</v>
      </c>
      <c r="D40" s="97"/>
      <c r="E40" s="98" t="str">
        <f>IF(E33="Per Diem", VLOOKUP(E15&amp;MID(E7,5,3),'Provider Reference'!A:R,18,FALSE),"N/A")</f>
        <v>N/A</v>
      </c>
      <c r="F40" s="99"/>
      <c r="G40" s="100" t="s">
        <v>1427</v>
      </c>
      <c r="H40" s="191"/>
    </row>
    <row r="41" spans="2:12">
      <c r="B41" s="43">
        <f t="shared" si="0"/>
        <v>41</v>
      </c>
      <c r="C41" s="96" t="s">
        <v>1426</v>
      </c>
      <c r="D41" s="97"/>
      <c r="E41" s="98">
        <f>IF(E40="N/A", 0,E40*E12)</f>
        <v>0</v>
      </c>
      <c r="F41" s="99"/>
      <c r="G41" s="100" t="s">
        <v>2304</v>
      </c>
      <c r="H41" s="191"/>
    </row>
    <row r="42" spans="2:12" s="206" customFormat="1">
      <c r="B42" s="43">
        <f t="shared" si="0"/>
        <v>42</v>
      </c>
      <c r="C42" s="101" t="s">
        <v>33</v>
      </c>
      <c r="D42" s="101"/>
      <c r="E42" s="102"/>
      <c r="F42" s="103"/>
      <c r="G42" s="104"/>
      <c r="H42" s="192"/>
      <c r="I42" s="191"/>
      <c r="J42" s="191"/>
      <c r="K42" s="191"/>
      <c r="L42" s="191"/>
    </row>
    <row r="43" spans="2:12">
      <c r="B43" s="43">
        <f t="shared" si="0"/>
        <v>43</v>
      </c>
      <c r="C43" s="105" t="s">
        <v>2301</v>
      </c>
      <c r="D43" s="105"/>
      <c r="E43" s="179">
        <f>IF(E33="Per Diem","N/A",TRUNC((E38*E25),2))</f>
        <v>9971.6</v>
      </c>
      <c r="F43" s="107"/>
      <c r="G43" s="111" t="s">
        <v>2306</v>
      </c>
      <c r="H43" s="207"/>
    </row>
    <row r="44" spans="2:12" s="206" customFormat="1">
      <c r="B44" s="43">
        <f t="shared" si="0"/>
        <v>44</v>
      </c>
      <c r="C44" s="101" t="s">
        <v>32</v>
      </c>
      <c r="D44" s="101"/>
      <c r="E44" s="102"/>
      <c r="F44" s="103"/>
      <c r="G44" s="104"/>
      <c r="H44" s="192"/>
      <c r="I44" s="191"/>
      <c r="J44" s="191"/>
      <c r="K44" s="191"/>
      <c r="L44" s="191"/>
    </row>
    <row r="45" spans="2:12">
      <c r="B45" s="43">
        <f t="shared" si="0"/>
        <v>45</v>
      </c>
      <c r="C45" s="105" t="s">
        <v>10</v>
      </c>
      <c r="D45" s="105"/>
      <c r="E45" s="106" t="str">
        <f>IF(E33="Per Diem","No",E13)</f>
        <v>No</v>
      </c>
      <c r="F45" s="107"/>
      <c r="G45" s="56" t="s">
        <v>2307</v>
      </c>
      <c r="H45" s="207"/>
    </row>
    <row r="46" spans="2:12">
      <c r="B46" s="43">
        <f t="shared" si="0"/>
        <v>46</v>
      </c>
      <c r="C46" s="53" t="s">
        <v>1516</v>
      </c>
      <c r="D46" s="53"/>
      <c r="E46" s="108" t="str">
        <f>IF(E45="Yes",(TRUNC((E38*E25)/E26,2)*(E12+1)),"N/A")</f>
        <v>N/A</v>
      </c>
      <c r="F46" s="77"/>
      <c r="G46" s="109" t="s">
        <v>2303</v>
      </c>
      <c r="H46" s="203"/>
    </row>
    <row r="47" spans="2:12">
      <c r="B47" s="43">
        <f t="shared" si="0"/>
        <v>47</v>
      </c>
      <c r="C47" s="48" t="s">
        <v>33</v>
      </c>
      <c r="D47" s="48"/>
      <c r="E47" s="93"/>
      <c r="F47" s="94"/>
      <c r="G47" s="95"/>
      <c r="H47" s="203"/>
    </row>
    <row r="48" spans="2:12">
      <c r="B48" s="43">
        <f t="shared" si="0"/>
        <v>48</v>
      </c>
      <c r="C48" s="53" t="s">
        <v>1418</v>
      </c>
      <c r="D48" s="53"/>
      <c r="E48" s="110">
        <f>IF(E33="Per Diem", "N/A", IF(E45="Yes", MIN(E43,E46), E43))</f>
        <v>9971.6</v>
      </c>
      <c r="F48" s="77"/>
      <c r="G48" s="111" t="s">
        <v>2311</v>
      </c>
    </row>
    <row r="49" spans="2:12">
      <c r="B49" s="43">
        <f t="shared" si="0"/>
        <v>49</v>
      </c>
      <c r="C49" s="53" t="s">
        <v>1517</v>
      </c>
      <c r="D49" s="53"/>
      <c r="E49" s="110">
        <f>IF(E33="Per Diem","N/A",TRUNC(E48*E30,2))</f>
        <v>9971.6</v>
      </c>
      <c r="F49" s="77"/>
      <c r="G49" s="111" t="s">
        <v>2310</v>
      </c>
    </row>
    <row r="50" spans="2:12">
      <c r="B50" s="43">
        <f t="shared" si="0"/>
        <v>50</v>
      </c>
      <c r="C50" s="101" t="s">
        <v>30</v>
      </c>
      <c r="D50" s="101"/>
      <c r="E50" s="102"/>
      <c r="F50" s="103"/>
      <c r="G50" s="104"/>
    </row>
    <row r="51" spans="2:12">
      <c r="B51" s="43">
        <f t="shared" si="0"/>
        <v>51</v>
      </c>
      <c r="C51" s="53" t="s">
        <v>1522</v>
      </c>
      <c r="D51" s="53"/>
      <c r="E51" s="110">
        <f>IF(E33="Per Diem","N/A",E49+E19)</f>
        <v>79971.600000000006</v>
      </c>
      <c r="F51" s="77"/>
      <c r="G51" s="111" t="s">
        <v>2312</v>
      </c>
    </row>
    <row r="52" spans="2:12">
      <c r="B52" s="43">
        <f t="shared" si="0"/>
        <v>52</v>
      </c>
      <c r="C52" s="53" t="s">
        <v>1533</v>
      </c>
      <c r="D52" s="53"/>
      <c r="E52" s="110">
        <f>IF(E33="Per Diem","N/A",E8*E35)</f>
        <v>3750</v>
      </c>
      <c r="F52" s="77"/>
      <c r="G52" s="112" t="s">
        <v>2313</v>
      </c>
      <c r="H52" s="208"/>
    </row>
    <row r="53" spans="2:12">
      <c r="B53" s="43">
        <f t="shared" si="0"/>
        <v>53</v>
      </c>
      <c r="C53" s="53" t="s">
        <v>31</v>
      </c>
      <c r="D53" s="53"/>
      <c r="E53" s="113" t="str">
        <f>IF(E33="Per Diem","No",IF((E52-E49)&lt;E19,"No","Yes"))</f>
        <v>No</v>
      </c>
      <c r="F53" s="77"/>
      <c r="G53" s="114" t="s">
        <v>2314</v>
      </c>
    </row>
    <row r="54" spans="2:12">
      <c r="B54" s="43">
        <f t="shared" si="0"/>
        <v>54</v>
      </c>
      <c r="C54" s="53" t="s">
        <v>1515</v>
      </c>
      <c r="D54" s="53"/>
      <c r="E54" s="110">
        <f>IF(E53="Yes",TRUNC(IF(E52&lt;E51,0,(E52-E51)*E20),2),0)</f>
        <v>0</v>
      </c>
      <c r="F54" s="77"/>
      <c r="G54" s="112" t="s">
        <v>2315</v>
      </c>
    </row>
    <row r="55" spans="2:12" s="206" customFormat="1">
      <c r="B55" s="43">
        <f t="shared" si="0"/>
        <v>55</v>
      </c>
      <c r="C55" s="115" t="s">
        <v>1527</v>
      </c>
      <c r="D55" s="116"/>
      <c r="E55" s="117"/>
      <c r="F55" s="118"/>
      <c r="G55" s="119"/>
      <c r="H55" s="192"/>
      <c r="I55" s="191"/>
      <c r="J55" s="191"/>
      <c r="K55" s="191"/>
      <c r="L55" s="191"/>
    </row>
    <row r="56" spans="2:12" s="206" customFormat="1">
      <c r="B56" s="43">
        <f t="shared" si="0"/>
        <v>56</v>
      </c>
      <c r="C56" s="120" t="s">
        <v>1521</v>
      </c>
      <c r="D56" s="121"/>
      <c r="E56" s="122">
        <f>IF(E33="Per Diem",E41,E49+E54)</f>
        <v>9971.6</v>
      </c>
      <c r="F56" s="83"/>
      <c r="G56" s="111" t="s">
        <v>2316</v>
      </c>
      <c r="H56" s="192"/>
      <c r="I56" s="191"/>
      <c r="J56" s="191"/>
      <c r="K56" s="191"/>
      <c r="L56" s="191"/>
    </row>
    <row r="57" spans="2:12">
      <c r="B57" s="43">
        <f t="shared" si="0"/>
        <v>57</v>
      </c>
      <c r="C57" s="53" t="s">
        <v>1519</v>
      </c>
      <c r="D57" s="53"/>
      <c r="E57" s="110">
        <f>IF(E33="Per Diem", E56, TRUNC(E56*(1+ROUND(E34,4)),2))</f>
        <v>9971.6</v>
      </c>
      <c r="F57" s="77"/>
      <c r="G57" s="112" t="s">
        <v>2317</v>
      </c>
      <c r="H57" s="208"/>
    </row>
    <row r="58" spans="2:12" s="192" customFormat="1">
      <c r="B58" s="123">
        <f t="shared" si="0"/>
        <v>58</v>
      </c>
      <c r="C58" s="61" t="s">
        <v>1390</v>
      </c>
      <c r="D58" s="61"/>
      <c r="E58" s="124">
        <f>IF(E33="Per Diem","N/A",IF(AND(E11="Yes",E9=E10),20,0))</f>
        <v>0</v>
      </c>
      <c r="F58" s="125"/>
      <c r="G58" s="126" t="s">
        <v>2308</v>
      </c>
    </row>
    <row r="59" spans="2:12">
      <c r="B59" s="43">
        <f t="shared" si="0"/>
        <v>59</v>
      </c>
      <c r="C59" s="53" t="s">
        <v>1520</v>
      </c>
      <c r="D59" s="53"/>
      <c r="E59" s="110">
        <f>IF(E33="Per Diem",E57,E57+E58)</f>
        <v>9971.6</v>
      </c>
      <c r="F59" s="77"/>
      <c r="G59" s="112" t="s">
        <v>2318</v>
      </c>
    </row>
    <row r="60" spans="2:12">
      <c r="B60" s="43">
        <f t="shared" si="0"/>
        <v>60</v>
      </c>
      <c r="C60" s="89" t="s">
        <v>1504</v>
      </c>
      <c r="D60" s="53"/>
      <c r="E60" s="110" t="str">
        <f>IF(E57&gt;E8,"Yes","No")</f>
        <v>No</v>
      </c>
      <c r="F60" s="77"/>
      <c r="G60" s="209" t="s">
        <v>2319</v>
      </c>
    </row>
    <row r="61" spans="2:12">
      <c r="B61" s="43">
        <f t="shared" si="0"/>
        <v>61</v>
      </c>
      <c r="C61" s="89" t="s">
        <v>1505</v>
      </c>
      <c r="D61" s="53"/>
      <c r="E61" s="110">
        <f>IF(E60="Yes",E8,E59)</f>
        <v>9971.6</v>
      </c>
      <c r="F61" s="77"/>
      <c r="G61" s="209" t="s">
        <v>2320</v>
      </c>
      <c r="H61" s="208"/>
    </row>
    <row r="62" spans="2:12" ht="27.6">
      <c r="B62" s="43">
        <f t="shared" si="0"/>
        <v>62</v>
      </c>
      <c r="C62" s="89" t="s">
        <v>1387</v>
      </c>
      <c r="D62" s="53"/>
      <c r="E62" s="110">
        <f>IF(OR(E17&gt;=E61,VLOOKUP(E15&amp;MID(E7,5,3),'Provider Reference'!A:O,15,FALSE)=1),0,((TRUNC((E61-E17)*(IF(VALUE(E9)&gt;43830,0.018,0.02)),2))))</f>
        <v>0</v>
      </c>
      <c r="F62" s="77"/>
      <c r="G62" s="127" t="s">
        <v>2325</v>
      </c>
      <c r="H62" s="208"/>
    </row>
    <row r="63" spans="2:12">
      <c r="B63" s="43">
        <f t="shared" si="0"/>
        <v>63</v>
      </c>
      <c r="C63" s="128" t="s">
        <v>1388</v>
      </c>
      <c r="D63" s="89"/>
      <c r="E63" s="129">
        <f>SUM(E61:E62)</f>
        <v>9971.6</v>
      </c>
      <c r="F63" s="83"/>
      <c r="G63" s="130" t="s">
        <v>2321</v>
      </c>
    </row>
    <row r="64" spans="2:12" ht="27.6">
      <c r="B64" s="43">
        <f t="shared" si="0"/>
        <v>64</v>
      </c>
      <c r="C64" s="53" t="s">
        <v>1526</v>
      </c>
      <c r="D64" s="53"/>
      <c r="E64" s="131">
        <f>IF(E17&gt;=E61,0,E63-E17)</f>
        <v>9971.6</v>
      </c>
      <c r="F64" s="77"/>
      <c r="G64" s="126" t="s">
        <v>2322</v>
      </c>
    </row>
    <row r="65" spans="2:12" s="192" customFormat="1">
      <c r="B65" s="324" t="s">
        <v>16</v>
      </c>
      <c r="C65" s="325"/>
      <c r="D65" s="325"/>
      <c r="E65" s="325"/>
      <c r="F65" s="325"/>
      <c r="G65" s="326"/>
      <c r="I65" s="191"/>
      <c r="J65" s="191"/>
      <c r="K65" s="191"/>
      <c r="L65" s="191"/>
    </row>
    <row r="66" spans="2:12">
      <c r="E66" s="212"/>
    </row>
    <row r="68" spans="2:12" s="192" customFormat="1">
      <c r="B68" s="210"/>
      <c r="C68" s="211"/>
      <c r="D68" s="211"/>
      <c r="E68" s="214"/>
      <c r="F68" s="211"/>
      <c r="G68" s="213"/>
      <c r="I68" s="191"/>
      <c r="J68" s="191"/>
      <c r="K68" s="191"/>
      <c r="L68" s="191"/>
    </row>
    <row r="69" spans="2:12">
      <c r="C69" s="215"/>
      <c r="E69" s="216"/>
    </row>
    <row r="70" spans="2:12">
      <c r="E70" s="217"/>
    </row>
    <row r="71" spans="2:12">
      <c r="E71" s="218"/>
    </row>
    <row r="72" spans="2:12">
      <c r="E72" s="219"/>
    </row>
    <row r="73" spans="2:12">
      <c r="C73" s="215"/>
      <c r="E73" s="219"/>
    </row>
    <row r="74" spans="2:12">
      <c r="E74" s="219"/>
    </row>
    <row r="75" spans="2:12">
      <c r="E75" s="218"/>
    </row>
    <row r="76" spans="2:12">
      <c r="E76" s="219"/>
    </row>
    <row r="77" spans="2:12">
      <c r="C77" s="215"/>
      <c r="E77" s="217"/>
    </row>
    <row r="78" spans="2:12">
      <c r="E78" s="217"/>
      <c r="G78" s="132"/>
    </row>
    <row r="79" spans="2:12">
      <c r="E79" s="218"/>
    </row>
    <row r="80" spans="2:12">
      <c r="E80" s="219"/>
    </row>
    <row r="81" spans="3:7">
      <c r="C81" s="215"/>
      <c r="E81" s="219"/>
    </row>
    <row r="82" spans="3:7">
      <c r="E82" s="220"/>
      <c r="G82" s="221"/>
    </row>
    <row r="83" spans="3:7">
      <c r="E83" s="218"/>
    </row>
    <row r="84" spans="3:7">
      <c r="E84" s="219"/>
    </row>
    <row r="85" spans="3:7">
      <c r="C85" s="215"/>
      <c r="E85" s="219"/>
    </row>
    <row r="86" spans="3:7">
      <c r="E86" s="220"/>
    </row>
    <row r="87" spans="3:7">
      <c r="E87" s="218"/>
    </row>
    <row r="88" spans="3:7">
      <c r="E88" s="219"/>
    </row>
    <row r="89" spans="3:7">
      <c r="E89" s="222"/>
    </row>
  </sheetData>
  <sheetProtection algorithmName="SHA-512" hashValue="6P6uEzSkQrjyrpEtQ4Cp3odtflxPJKfIDKKfAU/XVE9sINpFxCe/2dMZymv6dgQLRI/4WuFRNP2Wuqb1OGWXeQ==" saltValue="mI9HsSIBxlQwd1/51Pz7UA==" spinCount="100000" sheet="1" objects="1" scenarios="1"/>
  <dataConsolidate/>
  <mergeCells count="5">
    <mergeCell ref="C2:G2"/>
    <mergeCell ref="C3:G3"/>
    <mergeCell ref="C4:D4"/>
    <mergeCell ref="F4:G4"/>
    <mergeCell ref="B65:G65"/>
  </mergeCells>
  <dataValidations count="4">
    <dataValidation type="whole" operator="lessThanOrEqual" allowBlank="1" showInputMessage="1" showErrorMessage="1" sqref="E14">
      <formula1>110</formula1>
    </dataValidation>
    <dataValidation allowBlank="1" showInputMessage="1" showErrorMessage="1" errorTitle="Provider Category" error="Please enter an option from the drop down list." sqref="E36:E38"/>
    <dataValidation type="list" allowBlank="1" showInputMessage="1" showErrorMessage="1" sqref="E11 E13">
      <formula1>"No, Yes"</formula1>
    </dataValidation>
    <dataValidation type="list" allowBlank="1" showInputMessage="1" showErrorMessage="1" sqref="E7">
      <formula1>"COS 001 - Acute, COS 006 - Rehab"</formula1>
    </dataValidation>
  </dataValidations>
  <printOptions horizontalCentered="1" verticalCentered="1"/>
  <pageMargins left="0.25" right="0" top="0.5" bottom="0.5" header="0.25" footer="0.25"/>
  <pageSetup scale="53" orientation="portrait" r:id="rId1"/>
  <headerFooter alignWithMargins="0">
    <oddHeader>&amp;LPublic Release Version&amp;R&amp;P of &amp;N</oddHeader>
    <oddFooter>&amp;L&amp;Z&amp;F
&amp;A&amp;R&amp;D
at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15"/>
  <sheetViews>
    <sheetView zoomScaleNormal="100" zoomScaleSheetLayoutView="70" workbookViewId="0">
      <pane ySplit="7" topLeftCell="A1311" activePane="bottomLeft" state="frozen"/>
      <selection pane="bottomLeft" activeCell="C1316" sqref="C1316"/>
    </sheetView>
  </sheetViews>
  <sheetFormatPr defaultColWidth="9.109375" defaultRowHeight="13.8"/>
  <cols>
    <col min="1" max="2" width="9.33203125" style="18" customWidth="1"/>
    <col min="3" max="3" width="7.33203125" style="18" bestFit="1" customWidth="1"/>
    <col min="4" max="4" width="68.6640625" style="11" customWidth="1"/>
    <col min="5" max="5" width="24.5546875" style="11" customWidth="1"/>
    <col min="6" max="6" width="25.44140625" style="11" customWidth="1"/>
    <col min="7" max="7" width="11.6640625" style="19" customWidth="1"/>
    <col min="8" max="8" width="12.5546875" style="145" customWidth="1"/>
    <col min="9" max="9" width="16.88671875" style="18" customWidth="1"/>
    <col min="10" max="10" width="16.33203125" style="141" customWidth="1"/>
    <col min="11" max="11" width="14" style="141" customWidth="1"/>
    <col min="12" max="12" width="13.33203125" style="141" customWidth="1"/>
    <col min="13" max="16384" width="9.109375" style="11"/>
  </cols>
  <sheetData>
    <row r="1" spans="1:12">
      <c r="A1" s="12"/>
      <c r="B1" s="329" t="s">
        <v>1336</v>
      </c>
      <c r="C1" s="329"/>
      <c r="D1" s="329"/>
      <c r="E1" s="329"/>
      <c r="F1" s="329"/>
      <c r="G1" s="329"/>
      <c r="H1" s="329"/>
      <c r="I1" s="329"/>
      <c r="J1" s="329"/>
      <c r="K1" s="329"/>
      <c r="L1" s="139"/>
    </row>
    <row r="2" spans="1:12">
      <c r="A2" s="12"/>
      <c r="B2" s="329" t="s">
        <v>2298</v>
      </c>
      <c r="C2" s="329"/>
      <c r="D2" s="329"/>
      <c r="E2" s="329"/>
      <c r="F2" s="329"/>
      <c r="G2" s="329"/>
      <c r="H2" s="329"/>
      <c r="I2" s="329"/>
      <c r="J2" s="329"/>
      <c r="K2" s="329"/>
      <c r="L2" s="139"/>
    </row>
    <row r="3" spans="1:12">
      <c r="A3" s="12"/>
      <c r="B3" s="329" t="s">
        <v>2299</v>
      </c>
      <c r="C3" s="329"/>
      <c r="D3" s="329"/>
      <c r="E3" s="329"/>
      <c r="F3" s="329"/>
      <c r="G3" s="329"/>
      <c r="H3" s="329"/>
      <c r="I3" s="329"/>
      <c r="J3" s="329"/>
      <c r="K3" s="329"/>
      <c r="L3" s="139"/>
    </row>
    <row r="4" spans="1:12">
      <c r="A4" s="13"/>
      <c r="B4" s="329"/>
      <c r="C4" s="329"/>
      <c r="D4" s="329"/>
      <c r="E4" s="329"/>
      <c r="F4" s="329"/>
      <c r="G4" s="329"/>
      <c r="H4" s="329"/>
      <c r="I4" s="329"/>
      <c r="J4" s="329"/>
      <c r="K4" s="329"/>
      <c r="L4" s="139"/>
    </row>
    <row r="5" spans="1:12" ht="28.95" customHeight="1">
      <c r="A5" s="330" t="s">
        <v>2296</v>
      </c>
      <c r="B5" s="330"/>
      <c r="C5" s="330"/>
      <c r="D5" s="330"/>
      <c r="E5" s="330"/>
      <c r="F5" s="14"/>
      <c r="G5" s="15"/>
      <c r="H5" s="142"/>
      <c r="I5" s="178"/>
      <c r="J5" s="139"/>
      <c r="K5" s="139"/>
      <c r="L5" s="139"/>
    </row>
    <row r="6" spans="1:12">
      <c r="A6" s="327" t="s">
        <v>2297</v>
      </c>
      <c r="B6" s="328"/>
      <c r="C6" s="328"/>
      <c r="D6" s="328"/>
      <c r="E6" s="328"/>
      <c r="F6" s="14"/>
      <c r="G6" s="15"/>
      <c r="H6" s="142"/>
      <c r="I6" s="13"/>
      <c r="J6" s="139"/>
      <c r="K6" s="139"/>
      <c r="L6" s="139"/>
    </row>
    <row r="7" spans="1:12" ht="69">
      <c r="A7" s="136" t="s">
        <v>4</v>
      </c>
      <c r="B7" s="137" t="s">
        <v>2163</v>
      </c>
      <c r="C7" s="137" t="s">
        <v>2355</v>
      </c>
      <c r="D7" s="137" t="s">
        <v>5</v>
      </c>
      <c r="E7" s="137" t="s">
        <v>2010</v>
      </c>
      <c r="F7" s="137" t="s">
        <v>2009</v>
      </c>
      <c r="G7" s="138" t="s">
        <v>12</v>
      </c>
      <c r="H7" s="143" t="s">
        <v>1337</v>
      </c>
      <c r="I7" s="137" t="s">
        <v>1541</v>
      </c>
      <c r="J7" s="138" t="s">
        <v>1338</v>
      </c>
      <c r="K7" s="138" t="s">
        <v>1406</v>
      </c>
      <c r="L7" s="146" t="s">
        <v>1405</v>
      </c>
    </row>
    <row r="8" spans="1:12">
      <c r="A8" s="16" t="s">
        <v>56</v>
      </c>
      <c r="B8" s="16" t="s">
        <v>1339</v>
      </c>
      <c r="C8" s="16">
        <v>1</v>
      </c>
      <c r="D8" s="4" t="s">
        <v>1562</v>
      </c>
      <c r="E8" s="4" t="s">
        <v>1563</v>
      </c>
      <c r="F8" s="4" t="s">
        <v>1563</v>
      </c>
      <c r="G8" s="17">
        <v>7.8954347999999994</v>
      </c>
      <c r="H8" s="144">
        <v>6.0453999999999999</v>
      </c>
      <c r="I8" s="16" t="s">
        <v>1340</v>
      </c>
      <c r="J8" s="140">
        <v>3.04</v>
      </c>
      <c r="K8" s="140">
        <v>3.04</v>
      </c>
      <c r="L8" s="140">
        <v>3.04</v>
      </c>
    </row>
    <row r="9" spans="1:12">
      <c r="A9" s="16" t="s">
        <v>57</v>
      </c>
      <c r="B9" s="16" t="s">
        <v>1339</v>
      </c>
      <c r="C9" s="16">
        <v>2</v>
      </c>
      <c r="D9" s="4" t="s">
        <v>1562</v>
      </c>
      <c r="E9" s="4" t="s">
        <v>1563</v>
      </c>
      <c r="F9" s="4" t="s">
        <v>1563</v>
      </c>
      <c r="G9" s="17">
        <v>8.36</v>
      </c>
      <c r="H9" s="144">
        <v>6.1509</v>
      </c>
      <c r="I9" s="16" t="s">
        <v>1340</v>
      </c>
      <c r="J9" s="140">
        <v>3.04</v>
      </c>
      <c r="K9" s="140">
        <v>3.04</v>
      </c>
      <c r="L9" s="140">
        <v>3.04</v>
      </c>
    </row>
    <row r="10" spans="1:12">
      <c r="A10" s="16" t="s">
        <v>58</v>
      </c>
      <c r="B10" s="16" t="s">
        <v>1339</v>
      </c>
      <c r="C10" s="16">
        <v>3</v>
      </c>
      <c r="D10" s="4" t="s">
        <v>1562</v>
      </c>
      <c r="E10" s="4" t="s">
        <v>1563</v>
      </c>
      <c r="F10" s="4" t="s">
        <v>1563</v>
      </c>
      <c r="G10" s="17">
        <v>11.05</v>
      </c>
      <c r="H10" s="144">
        <v>7.2733999999999996</v>
      </c>
      <c r="I10" s="16" t="s">
        <v>1340</v>
      </c>
      <c r="J10" s="140">
        <v>3.04</v>
      </c>
      <c r="K10" s="140">
        <v>3.04</v>
      </c>
      <c r="L10" s="140">
        <v>3.04</v>
      </c>
    </row>
    <row r="11" spans="1:12">
      <c r="A11" s="16" t="s">
        <v>59</v>
      </c>
      <c r="B11" s="16" t="s">
        <v>1339</v>
      </c>
      <c r="C11" s="16">
        <v>4</v>
      </c>
      <c r="D11" s="4" t="s">
        <v>1562</v>
      </c>
      <c r="E11" s="4" t="s">
        <v>1563</v>
      </c>
      <c r="F11" s="4" t="s">
        <v>1563</v>
      </c>
      <c r="G11" s="17">
        <v>26.82</v>
      </c>
      <c r="H11" s="144">
        <v>11.930400000000001</v>
      </c>
      <c r="I11" s="16" t="s">
        <v>1340</v>
      </c>
      <c r="J11" s="140">
        <v>3.04</v>
      </c>
      <c r="K11" s="140">
        <v>3.04</v>
      </c>
      <c r="L11" s="140">
        <v>3.04</v>
      </c>
    </row>
    <row r="12" spans="1:12">
      <c r="A12" s="16" t="s">
        <v>60</v>
      </c>
      <c r="B12" s="16" t="s">
        <v>1341</v>
      </c>
      <c r="C12" s="16">
        <v>1</v>
      </c>
      <c r="D12" s="4" t="s">
        <v>1564</v>
      </c>
      <c r="E12" s="4" t="s">
        <v>1563</v>
      </c>
      <c r="F12" s="4" t="s">
        <v>1563</v>
      </c>
      <c r="G12" s="17">
        <v>10.31</v>
      </c>
      <c r="H12" s="144">
        <v>6.5330000000000004</v>
      </c>
      <c r="I12" s="16" t="s">
        <v>1340</v>
      </c>
      <c r="J12" s="140">
        <v>3.04</v>
      </c>
      <c r="K12" s="140">
        <v>3.04</v>
      </c>
      <c r="L12" s="140">
        <v>3.04</v>
      </c>
    </row>
    <row r="13" spans="1:12">
      <c r="A13" s="16" t="s">
        <v>61</v>
      </c>
      <c r="B13" s="16" t="s">
        <v>1341</v>
      </c>
      <c r="C13" s="16">
        <v>2</v>
      </c>
      <c r="D13" s="4" t="s">
        <v>1564</v>
      </c>
      <c r="E13" s="4" t="s">
        <v>1563</v>
      </c>
      <c r="F13" s="4" t="s">
        <v>1563</v>
      </c>
      <c r="G13" s="17">
        <v>13.14</v>
      </c>
      <c r="H13" s="144">
        <v>7.7477</v>
      </c>
      <c r="I13" s="16" t="s">
        <v>1340</v>
      </c>
      <c r="J13" s="140">
        <v>3.04</v>
      </c>
      <c r="K13" s="140">
        <v>3.04</v>
      </c>
      <c r="L13" s="140">
        <v>3.04</v>
      </c>
    </row>
    <row r="14" spans="1:12">
      <c r="A14" s="16" t="s">
        <v>62</v>
      </c>
      <c r="B14" s="16" t="s">
        <v>1341</v>
      </c>
      <c r="C14" s="16">
        <v>3</v>
      </c>
      <c r="D14" s="4" t="s">
        <v>1564</v>
      </c>
      <c r="E14" s="4" t="s">
        <v>1563</v>
      </c>
      <c r="F14" s="4" t="s">
        <v>1563</v>
      </c>
      <c r="G14" s="17">
        <v>21.21</v>
      </c>
      <c r="H14" s="144">
        <v>10.8306</v>
      </c>
      <c r="I14" s="16" t="s">
        <v>1340</v>
      </c>
      <c r="J14" s="140">
        <v>3.04</v>
      </c>
      <c r="K14" s="140">
        <v>3.04</v>
      </c>
      <c r="L14" s="140">
        <v>3.04</v>
      </c>
    </row>
    <row r="15" spans="1:12">
      <c r="A15" s="16" t="s">
        <v>63</v>
      </c>
      <c r="B15" s="16" t="s">
        <v>1341</v>
      </c>
      <c r="C15" s="16">
        <v>4</v>
      </c>
      <c r="D15" s="4" t="s">
        <v>1564</v>
      </c>
      <c r="E15" s="4" t="s">
        <v>1563</v>
      </c>
      <c r="F15" s="4" t="s">
        <v>1563</v>
      </c>
      <c r="G15" s="17">
        <v>36.06</v>
      </c>
      <c r="H15" s="144">
        <v>15.7133</v>
      </c>
      <c r="I15" s="16" t="s">
        <v>1340</v>
      </c>
      <c r="J15" s="140">
        <v>3.04</v>
      </c>
      <c r="K15" s="140">
        <v>3.04</v>
      </c>
      <c r="L15" s="140">
        <v>3.04</v>
      </c>
    </row>
    <row r="16" spans="1:12">
      <c r="A16" s="16" t="s">
        <v>64</v>
      </c>
      <c r="B16" s="16" t="s">
        <v>1342</v>
      </c>
      <c r="C16" s="16">
        <v>1</v>
      </c>
      <c r="D16" s="4" t="s">
        <v>1565</v>
      </c>
      <c r="E16" s="4" t="s">
        <v>1566</v>
      </c>
      <c r="F16" s="4" t="s">
        <v>1566</v>
      </c>
      <c r="G16" s="17">
        <v>18.5</v>
      </c>
      <c r="H16" s="144">
        <v>4.1670999999999996</v>
      </c>
      <c r="I16" s="16" t="s">
        <v>1340</v>
      </c>
      <c r="J16" s="140">
        <v>1.56</v>
      </c>
      <c r="K16" s="140">
        <v>1.56</v>
      </c>
      <c r="L16" s="140">
        <v>1.56</v>
      </c>
    </row>
    <row r="17" spans="1:12">
      <c r="A17" s="16" t="s">
        <v>65</v>
      </c>
      <c r="B17" s="16" t="s">
        <v>1342</v>
      </c>
      <c r="C17" s="16">
        <v>2</v>
      </c>
      <c r="D17" s="4" t="s">
        <v>1565</v>
      </c>
      <c r="E17" s="4" t="s">
        <v>1566</v>
      </c>
      <c r="F17" s="4" t="s">
        <v>1566</v>
      </c>
      <c r="G17" s="17">
        <v>18.66</v>
      </c>
      <c r="H17" s="144">
        <v>5.3635000000000002</v>
      </c>
      <c r="I17" s="16" t="s">
        <v>1340</v>
      </c>
      <c r="J17" s="140">
        <v>1.56</v>
      </c>
      <c r="K17" s="140">
        <v>1.56</v>
      </c>
      <c r="L17" s="140">
        <v>1.56</v>
      </c>
    </row>
    <row r="18" spans="1:12">
      <c r="A18" s="16" t="s">
        <v>66</v>
      </c>
      <c r="B18" s="16" t="s">
        <v>1342</v>
      </c>
      <c r="C18" s="16">
        <v>3</v>
      </c>
      <c r="D18" s="4" t="s">
        <v>1565</v>
      </c>
      <c r="E18" s="4" t="s">
        <v>1566</v>
      </c>
      <c r="F18" s="4" t="s">
        <v>1566</v>
      </c>
      <c r="G18" s="17">
        <v>23.63</v>
      </c>
      <c r="H18" s="144">
        <v>7.0773999999999999</v>
      </c>
      <c r="I18" s="16" t="s">
        <v>1340</v>
      </c>
      <c r="J18" s="140">
        <v>1.56</v>
      </c>
      <c r="K18" s="140">
        <v>1.56</v>
      </c>
      <c r="L18" s="140">
        <v>1.56</v>
      </c>
    </row>
    <row r="19" spans="1:12">
      <c r="A19" s="16" t="s">
        <v>67</v>
      </c>
      <c r="B19" s="16" t="s">
        <v>1342</v>
      </c>
      <c r="C19" s="16">
        <v>4</v>
      </c>
      <c r="D19" s="4" t="s">
        <v>1565</v>
      </c>
      <c r="E19" s="4" t="s">
        <v>1566</v>
      </c>
      <c r="F19" s="4" t="s">
        <v>1566</v>
      </c>
      <c r="G19" s="17">
        <v>33.99</v>
      </c>
      <c r="H19" s="144">
        <v>10.814399999999999</v>
      </c>
      <c r="I19" s="16" t="s">
        <v>1340</v>
      </c>
      <c r="J19" s="140">
        <v>1.56</v>
      </c>
      <c r="K19" s="140">
        <v>1.56</v>
      </c>
      <c r="L19" s="140">
        <v>1.56</v>
      </c>
    </row>
    <row r="20" spans="1:12">
      <c r="A20" s="16" t="s">
        <v>68</v>
      </c>
      <c r="B20" s="16" t="s">
        <v>1343</v>
      </c>
      <c r="C20" s="16">
        <v>1</v>
      </c>
      <c r="D20" s="4" t="s">
        <v>1567</v>
      </c>
      <c r="E20" s="4" t="s">
        <v>1566</v>
      </c>
      <c r="F20" s="4" t="s">
        <v>1566</v>
      </c>
      <c r="G20" s="17">
        <v>14.436</v>
      </c>
      <c r="H20" s="144">
        <v>3.4420000000000002</v>
      </c>
      <c r="I20" s="16" t="s">
        <v>1340</v>
      </c>
      <c r="J20" s="140">
        <v>1.56</v>
      </c>
      <c r="K20" s="140">
        <v>1.56</v>
      </c>
      <c r="L20" s="140">
        <v>1.56</v>
      </c>
    </row>
    <row r="21" spans="1:12">
      <c r="A21" s="16" t="s">
        <v>69</v>
      </c>
      <c r="B21" s="16" t="s">
        <v>1343</v>
      </c>
      <c r="C21" s="16">
        <v>2</v>
      </c>
      <c r="D21" s="4" t="s">
        <v>1567</v>
      </c>
      <c r="E21" s="4" t="s">
        <v>1566</v>
      </c>
      <c r="F21" s="4" t="s">
        <v>1566</v>
      </c>
      <c r="G21" s="17">
        <v>16.04</v>
      </c>
      <c r="H21" s="144">
        <v>3.6753999999999998</v>
      </c>
      <c r="I21" s="16" t="s">
        <v>1340</v>
      </c>
      <c r="J21" s="140">
        <v>1.56</v>
      </c>
      <c r="K21" s="140">
        <v>1.56</v>
      </c>
      <c r="L21" s="140">
        <v>1.56</v>
      </c>
    </row>
    <row r="22" spans="1:12">
      <c r="A22" s="16" t="s">
        <v>70</v>
      </c>
      <c r="B22" s="16" t="s">
        <v>1343</v>
      </c>
      <c r="C22" s="16">
        <v>3</v>
      </c>
      <c r="D22" s="4" t="s">
        <v>1567</v>
      </c>
      <c r="E22" s="4" t="s">
        <v>1566</v>
      </c>
      <c r="F22" s="4" t="s">
        <v>1566</v>
      </c>
      <c r="G22" s="17">
        <v>20.64</v>
      </c>
      <c r="H22" s="144">
        <v>4.9828000000000001</v>
      </c>
      <c r="I22" s="16" t="s">
        <v>1340</v>
      </c>
      <c r="J22" s="140">
        <v>1.56</v>
      </c>
      <c r="K22" s="140">
        <v>1.56</v>
      </c>
      <c r="L22" s="140">
        <v>1.56</v>
      </c>
    </row>
    <row r="23" spans="1:12">
      <c r="A23" s="16" t="s">
        <v>71</v>
      </c>
      <c r="B23" s="16" t="s">
        <v>1343</v>
      </c>
      <c r="C23" s="16">
        <v>4</v>
      </c>
      <c r="D23" s="4" t="s">
        <v>1567</v>
      </c>
      <c r="E23" s="4" t="s">
        <v>1566</v>
      </c>
      <c r="F23" s="4" t="s">
        <v>1566</v>
      </c>
      <c r="G23" s="17">
        <v>27.2</v>
      </c>
      <c r="H23" s="144">
        <v>6.9375999999999998</v>
      </c>
      <c r="I23" s="16" t="s">
        <v>1340</v>
      </c>
      <c r="J23" s="140">
        <v>1.56</v>
      </c>
      <c r="K23" s="140">
        <v>1.56</v>
      </c>
      <c r="L23" s="140">
        <v>1.56</v>
      </c>
    </row>
    <row r="24" spans="1:12">
      <c r="A24" s="16" t="s">
        <v>72</v>
      </c>
      <c r="B24" s="16" t="s">
        <v>1344</v>
      </c>
      <c r="C24" s="16">
        <v>1</v>
      </c>
      <c r="D24" s="4" t="s">
        <v>1568</v>
      </c>
      <c r="E24" s="4" t="s">
        <v>1563</v>
      </c>
      <c r="F24" s="4" t="s">
        <v>1563</v>
      </c>
      <c r="G24" s="17">
        <v>6.4350000000000005</v>
      </c>
      <c r="H24" s="144">
        <v>5.1950000000000003</v>
      </c>
      <c r="I24" s="16" t="s">
        <v>1340</v>
      </c>
      <c r="J24" s="140">
        <v>3.04</v>
      </c>
      <c r="K24" s="140">
        <v>3.04</v>
      </c>
      <c r="L24" s="140">
        <v>3.04</v>
      </c>
    </row>
    <row r="25" spans="1:12">
      <c r="A25" s="16" t="s">
        <v>73</v>
      </c>
      <c r="B25" s="16" t="s">
        <v>1344</v>
      </c>
      <c r="C25" s="16">
        <v>2</v>
      </c>
      <c r="D25" s="4" t="s">
        <v>1568</v>
      </c>
      <c r="E25" s="4" t="s">
        <v>1563</v>
      </c>
      <c r="F25" s="4" t="s">
        <v>1563</v>
      </c>
      <c r="G25" s="17">
        <v>7.15</v>
      </c>
      <c r="H25" s="144">
        <v>6.9158999999999997</v>
      </c>
      <c r="I25" s="16" t="s">
        <v>1340</v>
      </c>
      <c r="J25" s="140">
        <v>3.04</v>
      </c>
      <c r="K25" s="140">
        <v>3.04</v>
      </c>
      <c r="L25" s="140">
        <v>3.04</v>
      </c>
    </row>
    <row r="26" spans="1:12">
      <c r="A26" s="16" t="s">
        <v>74</v>
      </c>
      <c r="B26" s="16" t="s">
        <v>1344</v>
      </c>
      <c r="C26" s="16">
        <v>3</v>
      </c>
      <c r="D26" s="4" t="s">
        <v>1568</v>
      </c>
      <c r="E26" s="4" t="s">
        <v>1563</v>
      </c>
      <c r="F26" s="4" t="s">
        <v>1563</v>
      </c>
      <c r="G26" s="17">
        <v>9.1300000000000008</v>
      </c>
      <c r="H26" s="144">
        <v>7.8178000000000001</v>
      </c>
      <c r="I26" s="16" t="s">
        <v>1340</v>
      </c>
      <c r="J26" s="140">
        <v>3.04</v>
      </c>
      <c r="K26" s="140">
        <v>3.04</v>
      </c>
      <c r="L26" s="140">
        <v>3.04</v>
      </c>
    </row>
    <row r="27" spans="1:12">
      <c r="A27" s="16" t="s">
        <v>75</v>
      </c>
      <c r="B27" s="16" t="s">
        <v>1344</v>
      </c>
      <c r="C27" s="16">
        <v>4</v>
      </c>
      <c r="D27" s="4" t="s">
        <v>1568</v>
      </c>
      <c r="E27" s="4" t="s">
        <v>1563</v>
      </c>
      <c r="F27" s="4" t="s">
        <v>1563</v>
      </c>
      <c r="G27" s="17">
        <v>19.47</v>
      </c>
      <c r="H27" s="144">
        <v>11.073600000000001</v>
      </c>
      <c r="I27" s="16" t="s">
        <v>1340</v>
      </c>
      <c r="J27" s="140">
        <v>3.04</v>
      </c>
      <c r="K27" s="140">
        <v>3.04</v>
      </c>
      <c r="L27" s="140">
        <v>3.04</v>
      </c>
    </row>
    <row r="28" spans="1:12">
      <c r="A28" s="16" t="s">
        <v>1569</v>
      </c>
      <c r="B28" s="16" t="s">
        <v>1570</v>
      </c>
      <c r="C28" s="16">
        <v>1</v>
      </c>
      <c r="D28" s="4" t="s">
        <v>1571</v>
      </c>
      <c r="E28" s="4" t="s">
        <v>1563</v>
      </c>
      <c r="F28" s="4" t="s">
        <v>1563</v>
      </c>
      <c r="G28" s="17">
        <v>16.41</v>
      </c>
      <c r="H28" s="144">
        <v>5.2899000000000003</v>
      </c>
      <c r="I28" s="16" t="s">
        <v>1340</v>
      </c>
      <c r="J28" s="140">
        <v>3.04</v>
      </c>
      <c r="K28" s="140">
        <v>3.04</v>
      </c>
      <c r="L28" s="140">
        <v>3.04</v>
      </c>
    </row>
    <row r="29" spans="1:12">
      <c r="A29" s="16" t="s">
        <v>1572</v>
      </c>
      <c r="B29" s="16" t="s">
        <v>1570</v>
      </c>
      <c r="C29" s="16">
        <v>2</v>
      </c>
      <c r="D29" s="4" t="s">
        <v>1571</v>
      </c>
      <c r="E29" s="4" t="s">
        <v>1563</v>
      </c>
      <c r="F29" s="4" t="s">
        <v>1563</v>
      </c>
      <c r="G29" s="17">
        <v>23.15</v>
      </c>
      <c r="H29" s="144">
        <v>6.6322000000000001</v>
      </c>
      <c r="I29" s="16" t="s">
        <v>1340</v>
      </c>
      <c r="J29" s="140">
        <v>3.04</v>
      </c>
      <c r="K29" s="140">
        <v>3.04</v>
      </c>
      <c r="L29" s="140">
        <v>3.04</v>
      </c>
    </row>
    <row r="30" spans="1:12">
      <c r="A30" s="16" t="s">
        <v>1573</v>
      </c>
      <c r="B30" s="16" t="s">
        <v>1570</v>
      </c>
      <c r="C30" s="16">
        <v>3</v>
      </c>
      <c r="D30" s="4" t="s">
        <v>1571</v>
      </c>
      <c r="E30" s="4" t="s">
        <v>1563</v>
      </c>
      <c r="F30" s="4" t="s">
        <v>1563</v>
      </c>
      <c r="G30" s="17">
        <v>29.84</v>
      </c>
      <c r="H30" s="144">
        <v>9.1898</v>
      </c>
      <c r="I30" s="16" t="s">
        <v>1340</v>
      </c>
      <c r="J30" s="140">
        <v>3.04</v>
      </c>
      <c r="K30" s="140">
        <v>3.04</v>
      </c>
      <c r="L30" s="140">
        <v>3.04</v>
      </c>
    </row>
    <row r="31" spans="1:12">
      <c r="A31" s="16" t="s">
        <v>1574</v>
      </c>
      <c r="B31" s="16" t="s">
        <v>1570</v>
      </c>
      <c r="C31" s="16">
        <v>4</v>
      </c>
      <c r="D31" s="4" t="s">
        <v>1571</v>
      </c>
      <c r="E31" s="4" t="s">
        <v>1563</v>
      </c>
      <c r="F31" s="4" t="s">
        <v>1563</v>
      </c>
      <c r="G31" s="17">
        <v>44.9</v>
      </c>
      <c r="H31" s="144">
        <v>14.8429</v>
      </c>
      <c r="I31" s="16" t="s">
        <v>1340</v>
      </c>
      <c r="J31" s="140">
        <v>3.04</v>
      </c>
      <c r="K31" s="140">
        <v>3.04</v>
      </c>
      <c r="L31" s="140">
        <v>3.04</v>
      </c>
    </row>
    <row r="32" spans="1:12">
      <c r="A32" s="16" t="s">
        <v>1575</v>
      </c>
      <c r="B32" s="16" t="s">
        <v>1576</v>
      </c>
      <c r="C32" s="16">
        <v>1</v>
      </c>
      <c r="D32" s="4" t="s">
        <v>1577</v>
      </c>
      <c r="E32" s="4" t="s">
        <v>1563</v>
      </c>
      <c r="F32" s="4" t="s">
        <v>1563</v>
      </c>
      <c r="G32" s="17">
        <v>12.57</v>
      </c>
      <c r="H32" s="144">
        <v>3.2229000000000001</v>
      </c>
      <c r="I32" s="16" t="s">
        <v>1340</v>
      </c>
      <c r="J32" s="140">
        <v>3.04</v>
      </c>
      <c r="K32" s="140">
        <v>3.04</v>
      </c>
      <c r="L32" s="140">
        <v>3.04</v>
      </c>
    </row>
    <row r="33" spans="1:12">
      <c r="A33" s="16" t="s">
        <v>1578</v>
      </c>
      <c r="B33" s="16" t="s">
        <v>1576</v>
      </c>
      <c r="C33" s="16">
        <v>2</v>
      </c>
      <c r="D33" s="4" t="s">
        <v>1577</v>
      </c>
      <c r="E33" s="4" t="s">
        <v>1563</v>
      </c>
      <c r="F33" s="4" t="s">
        <v>1563</v>
      </c>
      <c r="G33" s="17">
        <v>15.35</v>
      </c>
      <c r="H33" s="144">
        <v>3.6953999999999998</v>
      </c>
      <c r="I33" s="16" t="s">
        <v>1340</v>
      </c>
      <c r="J33" s="140">
        <v>3.04</v>
      </c>
      <c r="K33" s="140">
        <v>3.04</v>
      </c>
      <c r="L33" s="140">
        <v>3.04</v>
      </c>
    </row>
    <row r="34" spans="1:12">
      <c r="A34" s="16" t="s">
        <v>1579</v>
      </c>
      <c r="B34" s="16" t="s">
        <v>1576</v>
      </c>
      <c r="C34" s="16">
        <v>3</v>
      </c>
      <c r="D34" s="4" t="s">
        <v>1577</v>
      </c>
      <c r="E34" s="4" t="s">
        <v>1563</v>
      </c>
      <c r="F34" s="4" t="s">
        <v>1563</v>
      </c>
      <c r="G34" s="17">
        <v>18.96</v>
      </c>
      <c r="H34" s="144">
        <v>4.6508000000000003</v>
      </c>
      <c r="I34" s="16" t="s">
        <v>1340</v>
      </c>
      <c r="J34" s="140">
        <v>3.04</v>
      </c>
      <c r="K34" s="140">
        <v>3.04</v>
      </c>
      <c r="L34" s="140">
        <v>3.04</v>
      </c>
    </row>
    <row r="35" spans="1:12">
      <c r="A35" s="16" t="s">
        <v>1580</v>
      </c>
      <c r="B35" s="16" t="s">
        <v>1576</v>
      </c>
      <c r="C35" s="16">
        <v>4</v>
      </c>
      <c r="D35" s="4" t="s">
        <v>1577</v>
      </c>
      <c r="E35" s="4" t="s">
        <v>1563</v>
      </c>
      <c r="F35" s="4" t="s">
        <v>1563</v>
      </c>
      <c r="G35" s="17">
        <v>26.14</v>
      </c>
      <c r="H35" s="144">
        <v>7.0743999999999998</v>
      </c>
      <c r="I35" s="16" t="s">
        <v>1340</v>
      </c>
      <c r="J35" s="140">
        <v>3.04</v>
      </c>
      <c r="K35" s="140">
        <v>3.04</v>
      </c>
      <c r="L35" s="140">
        <v>3.04</v>
      </c>
    </row>
    <row r="36" spans="1:12">
      <c r="A36" s="16" t="s">
        <v>1581</v>
      </c>
      <c r="B36" s="16" t="s">
        <v>1582</v>
      </c>
      <c r="C36" s="16">
        <v>1</v>
      </c>
      <c r="D36" s="4" t="s">
        <v>1583</v>
      </c>
      <c r="E36" s="4" t="s">
        <v>1566</v>
      </c>
      <c r="F36" s="4" t="s">
        <v>1566</v>
      </c>
      <c r="G36" s="17">
        <v>5.3100000000000005</v>
      </c>
      <c r="H36" s="144">
        <v>2.9051</v>
      </c>
      <c r="I36" s="16" t="s">
        <v>1340</v>
      </c>
      <c r="J36" s="140">
        <v>1.56</v>
      </c>
      <c r="K36" s="140">
        <v>1.56</v>
      </c>
      <c r="L36" s="140">
        <v>1.56</v>
      </c>
    </row>
    <row r="37" spans="1:12">
      <c r="A37" s="16" t="s">
        <v>1584</v>
      </c>
      <c r="B37" s="16" t="s">
        <v>1582</v>
      </c>
      <c r="C37" s="16">
        <v>2</v>
      </c>
      <c r="D37" s="4" t="s">
        <v>1583</v>
      </c>
      <c r="E37" s="4" t="s">
        <v>1566</v>
      </c>
      <c r="F37" s="4" t="s">
        <v>1566</v>
      </c>
      <c r="G37" s="17">
        <v>5.9</v>
      </c>
      <c r="H37" s="144">
        <v>3.7391000000000001</v>
      </c>
      <c r="I37" s="16" t="s">
        <v>1340</v>
      </c>
      <c r="J37" s="140">
        <v>1.56</v>
      </c>
      <c r="K37" s="140">
        <v>1.56</v>
      </c>
      <c r="L37" s="140">
        <v>1.56</v>
      </c>
    </row>
    <row r="38" spans="1:12">
      <c r="A38" s="16" t="s">
        <v>1585</v>
      </c>
      <c r="B38" s="16" t="s">
        <v>1582</v>
      </c>
      <c r="C38" s="16">
        <v>3</v>
      </c>
      <c r="D38" s="4" t="s">
        <v>1583</v>
      </c>
      <c r="E38" s="4" t="s">
        <v>1566</v>
      </c>
      <c r="F38" s="4" t="s">
        <v>1566</v>
      </c>
      <c r="G38" s="17">
        <v>8.19</v>
      </c>
      <c r="H38" s="144">
        <v>4.7843999999999998</v>
      </c>
      <c r="I38" s="16" t="s">
        <v>1340</v>
      </c>
      <c r="J38" s="140">
        <v>1.56</v>
      </c>
      <c r="K38" s="140">
        <v>1.56</v>
      </c>
      <c r="L38" s="140">
        <v>1.56</v>
      </c>
    </row>
    <row r="39" spans="1:12">
      <c r="A39" s="16" t="s">
        <v>1586</v>
      </c>
      <c r="B39" s="16" t="s">
        <v>1582</v>
      </c>
      <c r="C39" s="16">
        <v>4</v>
      </c>
      <c r="D39" s="4" t="s">
        <v>1583</v>
      </c>
      <c r="E39" s="4" t="s">
        <v>1566</v>
      </c>
      <c r="F39" s="4" t="s">
        <v>1566</v>
      </c>
      <c r="G39" s="17">
        <v>21.37</v>
      </c>
      <c r="H39" s="144">
        <v>11.0982</v>
      </c>
      <c r="I39" s="16" t="s">
        <v>1340</v>
      </c>
      <c r="J39" s="140">
        <v>1.56</v>
      </c>
      <c r="K39" s="140">
        <v>1.56</v>
      </c>
      <c r="L39" s="140">
        <v>1.56</v>
      </c>
    </row>
    <row r="40" spans="1:12">
      <c r="A40" s="16" t="s">
        <v>1587</v>
      </c>
      <c r="B40" s="16" t="s">
        <v>1588</v>
      </c>
      <c r="C40" s="16">
        <v>1</v>
      </c>
      <c r="D40" s="4" t="s">
        <v>1589</v>
      </c>
      <c r="E40" s="4" t="s">
        <v>1590</v>
      </c>
      <c r="F40" s="4" t="s">
        <v>1590</v>
      </c>
      <c r="G40" s="17">
        <v>3</v>
      </c>
      <c r="H40" s="144">
        <v>0.43659999999999999</v>
      </c>
      <c r="I40" s="16" t="s">
        <v>1340</v>
      </c>
      <c r="J40" s="140">
        <v>1.75</v>
      </c>
      <c r="K40" s="140">
        <v>1.75</v>
      </c>
      <c r="L40" s="140">
        <v>1.75</v>
      </c>
    </row>
    <row r="41" spans="1:12">
      <c r="A41" s="16" t="s">
        <v>1591</v>
      </c>
      <c r="B41" s="16" t="s">
        <v>1588</v>
      </c>
      <c r="C41" s="16">
        <v>2</v>
      </c>
      <c r="D41" s="4" t="s">
        <v>1589</v>
      </c>
      <c r="E41" s="4" t="s">
        <v>1590</v>
      </c>
      <c r="F41" s="4" t="s">
        <v>1590</v>
      </c>
      <c r="G41" s="17">
        <v>3.57</v>
      </c>
      <c r="H41" s="144">
        <v>0.68210000000000004</v>
      </c>
      <c r="I41" s="16" t="s">
        <v>1340</v>
      </c>
      <c r="J41" s="140">
        <v>1.75</v>
      </c>
      <c r="K41" s="140">
        <v>1.75</v>
      </c>
      <c r="L41" s="140">
        <v>1.75</v>
      </c>
    </row>
    <row r="42" spans="1:12">
      <c r="A42" s="16" t="s">
        <v>1592</v>
      </c>
      <c r="B42" s="16" t="s">
        <v>1588</v>
      </c>
      <c r="C42" s="16">
        <v>3</v>
      </c>
      <c r="D42" s="4" t="s">
        <v>1589</v>
      </c>
      <c r="E42" s="4" t="s">
        <v>1590</v>
      </c>
      <c r="F42" s="4" t="s">
        <v>1590</v>
      </c>
      <c r="G42" s="17">
        <v>7.1</v>
      </c>
      <c r="H42" s="144">
        <v>1.2190000000000001</v>
      </c>
      <c r="I42" s="16" t="s">
        <v>1340</v>
      </c>
      <c r="J42" s="140">
        <v>1.75</v>
      </c>
      <c r="K42" s="140">
        <v>1.75</v>
      </c>
      <c r="L42" s="140">
        <v>1.75</v>
      </c>
    </row>
    <row r="43" spans="1:12">
      <c r="A43" s="16" t="s">
        <v>1593</v>
      </c>
      <c r="B43" s="16" t="s">
        <v>1588</v>
      </c>
      <c r="C43" s="16">
        <v>4</v>
      </c>
      <c r="D43" s="4" t="s">
        <v>1589</v>
      </c>
      <c r="E43" s="4" t="s">
        <v>1590</v>
      </c>
      <c r="F43" s="4" t="s">
        <v>1590</v>
      </c>
      <c r="G43" s="17">
        <v>18.97</v>
      </c>
      <c r="H43" s="144">
        <v>4.4776999999999996</v>
      </c>
      <c r="I43" s="16" t="s">
        <v>1340</v>
      </c>
      <c r="J43" s="140">
        <v>1.75</v>
      </c>
      <c r="K43" s="140">
        <v>1.75</v>
      </c>
      <c r="L43" s="140">
        <v>1.75</v>
      </c>
    </row>
    <row r="44" spans="1:12">
      <c r="A44" s="16" t="s">
        <v>76</v>
      </c>
      <c r="B44" s="16" t="s">
        <v>1345</v>
      </c>
      <c r="C44" s="16">
        <v>1</v>
      </c>
      <c r="D44" s="4" t="s">
        <v>1594</v>
      </c>
      <c r="E44" s="4" t="s">
        <v>1590</v>
      </c>
      <c r="F44" s="4" t="s">
        <v>1590</v>
      </c>
      <c r="G44" s="17">
        <v>5.25</v>
      </c>
      <c r="H44" s="144">
        <v>1.4486000000000001</v>
      </c>
      <c r="I44" s="16" t="s">
        <v>1340</v>
      </c>
      <c r="J44" s="140">
        <v>1.75</v>
      </c>
      <c r="K44" s="140">
        <v>1.75</v>
      </c>
      <c r="L44" s="140">
        <v>1.75</v>
      </c>
    </row>
    <row r="45" spans="1:12">
      <c r="A45" s="16" t="s">
        <v>77</v>
      </c>
      <c r="B45" s="16" t="s">
        <v>1345</v>
      </c>
      <c r="C45" s="16">
        <v>2</v>
      </c>
      <c r="D45" s="4" t="s">
        <v>1594</v>
      </c>
      <c r="E45" s="4" t="s">
        <v>1590</v>
      </c>
      <c r="F45" s="4" t="s">
        <v>1590</v>
      </c>
      <c r="G45" s="17">
        <v>6.03</v>
      </c>
      <c r="H45" s="144">
        <v>1.7415</v>
      </c>
      <c r="I45" s="16" t="s">
        <v>1340</v>
      </c>
      <c r="J45" s="140">
        <v>1.75</v>
      </c>
      <c r="K45" s="140">
        <v>1.75</v>
      </c>
      <c r="L45" s="140">
        <v>1.75</v>
      </c>
    </row>
    <row r="46" spans="1:12">
      <c r="A46" s="16" t="s">
        <v>78</v>
      </c>
      <c r="B46" s="16" t="s">
        <v>1345</v>
      </c>
      <c r="C46" s="16">
        <v>3</v>
      </c>
      <c r="D46" s="4" t="s">
        <v>1594</v>
      </c>
      <c r="E46" s="4" t="s">
        <v>1590</v>
      </c>
      <c r="F46" s="4" t="s">
        <v>1590</v>
      </c>
      <c r="G46" s="17">
        <v>8.43</v>
      </c>
      <c r="H46" s="144">
        <v>2.2465999999999999</v>
      </c>
      <c r="I46" s="16" t="s">
        <v>1340</v>
      </c>
      <c r="J46" s="140">
        <v>1.75</v>
      </c>
      <c r="K46" s="140">
        <v>1.75</v>
      </c>
      <c r="L46" s="140">
        <v>1.75</v>
      </c>
    </row>
    <row r="47" spans="1:12">
      <c r="A47" s="16" t="s">
        <v>79</v>
      </c>
      <c r="B47" s="16" t="s">
        <v>1345</v>
      </c>
      <c r="C47" s="16">
        <v>4</v>
      </c>
      <c r="D47" s="4" t="s">
        <v>1594</v>
      </c>
      <c r="E47" s="4" t="s">
        <v>1590</v>
      </c>
      <c r="F47" s="4" t="s">
        <v>1590</v>
      </c>
      <c r="G47" s="17">
        <v>13.39</v>
      </c>
      <c r="H47" s="144">
        <v>4.0053000000000001</v>
      </c>
      <c r="I47" s="16" t="s">
        <v>1340</v>
      </c>
      <c r="J47" s="140">
        <v>1.75</v>
      </c>
      <c r="K47" s="140">
        <v>1.75</v>
      </c>
      <c r="L47" s="140">
        <v>1.75</v>
      </c>
    </row>
    <row r="48" spans="1:12">
      <c r="A48" s="16" t="s">
        <v>80</v>
      </c>
      <c r="B48" s="16" t="s">
        <v>1346</v>
      </c>
      <c r="C48" s="16">
        <v>1</v>
      </c>
      <c r="D48" s="4" t="s">
        <v>1595</v>
      </c>
      <c r="E48" s="4" t="s">
        <v>1596</v>
      </c>
      <c r="F48" s="4" t="s">
        <v>2011</v>
      </c>
      <c r="G48" s="17">
        <v>3.02</v>
      </c>
      <c r="H48" s="144">
        <v>1.4523999999999999</v>
      </c>
      <c r="I48" s="16" t="s">
        <v>1340</v>
      </c>
      <c r="J48" s="140">
        <v>1</v>
      </c>
      <c r="K48" s="140">
        <v>1</v>
      </c>
      <c r="L48" s="140">
        <v>1</v>
      </c>
    </row>
    <row r="49" spans="1:12">
      <c r="A49" s="16" t="s">
        <v>81</v>
      </c>
      <c r="B49" s="16" t="s">
        <v>1346</v>
      </c>
      <c r="C49" s="16">
        <v>2</v>
      </c>
      <c r="D49" s="4" t="s">
        <v>1595</v>
      </c>
      <c r="E49" s="4" t="s">
        <v>1596</v>
      </c>
      <c r="F49" s="4" t="s">
        <v>2011</v>
      </c>
      <c r="G49" s="17">
        <v>4.57</v>
      </c>
      <c r="H49" s="144">
        <v>1.9112</v>
      </c>
      <c r="I49" s="16" t="s">
        <v>1340</v>
      </c>
      <c r="J49" s="140">
        <v>1</v>
      </c>
      <c r="K49" s="140">
        <v>1</v>
      </c>
      <c r="L49" s="140">
        <v>1</v>
      </c>
    </row>
    <row r="50" spans="1:12">
      <c r="A50" s="16" t="s">
        <v>82</v>
      </c>
      <c r="B50" s="16" t="s">
        <v>1346</v>
      </c>
      <c r="C50" s="16">
        <v>3</v>
      </c>
      <c r="D50" s="4" t="s">
        <v>1595</v>
      </c>
      <c r="E50" s="4" t="s">
        <v>1596</v>
      </c>
      <c r="F50" s="4" t="s">
        <v>2011</v>
      </c>
      <c r="G50" s="17">
        <v>8.43</v>
      </c>
      <c r="H50" s="144">
        <v>2.6404000000000001</v>
      </c>
      <c r="I50" s="16" t="s">
        <v>1340</v>
      </c>
      <c r="J50" s="140">
        <v>1</v>
      </c>
      <c r="K50" s="140">
        <v>1</v>
      </c>
      <c r="L50" s="140">
        <v>1</v>
      </c>
    </row>
    <row r="51" spans="1:12">
      <c r="A51" s="16" t="s">
        <v>83</v>
      </c>
      <c r="B51" s="16" t="s">
        <v>1346</v>
      </c>
      <c r="C51" s="16">
        <v>4</v>
      </c>
      <c r="D51" s="4" t="s">
        <v>1595</v>
      </c>
      <c r="E51" s="4" t="s">
        <v>1596</v>
      </c>
      <c r="F51" s="4" t="s">
        <v>2011</v>
      </c>
      <c r="G51" s="17">
        <v>12.81</v>
      </c>
      <c r="H51" s="144">
        <v>3.6173000000000002</v>
      </c>
      <c r="I51" s="16" t="s">
        <v>1340</v>
      </c>
      <c r="J51" s="140">
        <v>1</v>
      </c>
      <c r="K51" s="140">
        <v>1</v>
      </c>
      <c r="L51" s="140">
        <v>1</v>
      </c>
    </row>
    <row r="52" spans="1:12">
      <c r="A52" s="16" t="s">
        <v>84</v>
      </c>
      <c r="B52" s="16" t="s">
        <v>1347</v>
      </c>
      <c r="C52" s="16">
        <v>1</v>
      </c>
      <c r="D52" s="4" t="s">
        <v>1597</v>
      </c>
      <c r="E52" s="4" t="s">
        <v>1596</v>
      </c>
      <c r="F52" s="4" t="s">
        <v>2011</v>
      </c>
      <c r="G52" s="17">
        <v>2.1</v>
      </c>
      <c r="H52" s="144">
        <v>1.0092000000000001</v>
      </c>
      <c r="I52" s="16" t="s">
        <v>1340</v>
      </c>
      <c r="J52" s="140">
        <v>1</v>
      </c>
      <c r="K52" s="140">
        <v>1</v>
      </c>
      <c r="L52" s="140">
        <v>1</v>
      </c>
    </row>
    <row r="53" spans="1:12">
      <c r="A53" s="16" t="s">
        <v>85</v>
      </c>
      <c r="B53" s="16" t="s">
        <v>1347</v>
      </c>
      <c r="C53" s="16">
        <v>2</v>
      </c>
      <c r="D53" s="4" t="s">
        <v>1597</v>
      </c>
      <c r="E53" s="4" t="s">
        <v>1596</v>
      </c>
      <c r="F53" s="4" t="s">
        <v>2011</v>
      </c>
      <c r="G53" s="17">
        <v>3.02</v>
      </c>
      <c r="H53" s="144">
        <v>1.1387</v>
      </c>
      <c r="I53" s="16" t="s">
        <v>1340</v>
      </c>
      <c r="J53" s="140">
        <v>1</v>
      </c>
      <c r="K53" s="140">
        <v>1</v>
      </c>
      <c r="L53" s="140">
        <v>1</v>
      </c>
    </row>
    <row r="54" spans="1:12">
      <c r="A54" s="16" t="s">
        <v>86</v>
      </c>
      <c r="B54" s="16" t="s">
        <v>1347</v>
      </c>
      <c r="C54" s="16">
        <v>3</v>
      </c>
      <c r="D54" s="4" t="s">
        <v>1597</v>
      </c>
      <c r="E54" s="4" t="s">
        <v>1596</v>
      </c>
      <c r="F54" s="4" t="s">
        <v>2011</v>
      </c>
      <c r="G54" s="17">
        <v>5.37</v>
      </c>
      <c r="H54" s="144">
        <v>1.4688000000000001</v>
      </c>
      <c r="I54" s="16" t="s">
        <v>1340</v>
      </c>
      <c r="J54" s="140">
        <v>1</v>
      </c>
      <c r="K54" s="140">
        <v>1</v>
      </c>
      <c r="L54" s="140">
        <v>1</v>
      </c>
    </row>
    <row r="55" spans="1:12">
      <c r="A55" s="16" t="s">
        <v>87</v>
      </c>
      <c r="B55" s="16" t="s">
        <v>1347</v>
      </c>
      <c r="C55" s="16">
        <v>4</v>
      </c>
      <c r="D55" s="4" t="s">
        <v>1597</v>
      </c>
      <c r="E55" s="4" t="s">
        <v>1596</v>
      </c>
      <c r="F55" s="4" t="s">
        <v>2011</v>
      </c>
      <c r="G55" s="17">
        <v>14.52</v>
      </c>
      <c r="H55" s="144">
        <v>2.8681000000000001</v>
      </c>
      <c r="I55" s="16" t="s">
        <v>1340</v>
      </c>
      <c r="J55" s="140">
        <v>1</v>
      </c>
      <c r="K55" s="140">
        <v>1</v>
      </c>
      <c r="L55" s="140">
        <v>1</v>
      </c>
    </row>
    <row r="56" spans="1:12">
      <c r="A56" s="16" t="s">
        <v>88</v>
      </c>
      <c r="B56" s="16" t="s">
        <v>1348</v>
      </c>
      <c r="C56" s="16">
        <v>1</v>
      </c>
      <c r="D56" s="4" t="s">
        <v>1598</v>
      </c>
      <c r="E56" s="4" t="s">
        <v>1596</v>
      </c>
      <c r="F56" s="4" t="s">
        <v>2011</v>
      </c>
      <c r="G56" s="17">
        <v>2.5099999999999998</v>
      </c>
      <c r="H56" s="144">
        <v>1.169</v>
      </c>
      <c r="I56" s="16" t="s">
        <v>1340</v>
      </c>
      <c r="J56" s="140">
        <v>1</v>
      </c>
      <c r="K56" s="140">
        <v>1</v>
      </c>
      <c r="L56" s="140">
        <v>1</v>
      </c>
    </row>
    <row r="57" spans="1:12">
      <c r="A57" s="16" t="s">
        <v>89</v>
      </c>
      <c r="B57" s="16" t="s">
        <v>1348</v>
      </c>
      <c r="C57" s="16">
        <v>2</v>
      </c>
      <c r="D57" s="4" t="s">
        <v>1598</v>
      </c>
      <c r="E57" s="4" t="s">
        <v>1596</v>
      </c>
      <c r="F57" s="4" t="s">
        <v>2011</v>
      </c>
      <c r="G57" s="17">
        <v>4.33</v>
      </c>
      <c r="H57" s="144">
        <v>1.4218999999999999</v>
      </c>
      <c r="I57" s="16" t="s">
        <v>1340</v>
      </c>
      <c r="J57" s="140">
        <v>1</v>
      </c>
      <c r="K57" s="140">
        <v>1</v>
      </c>
      <c r="L57" s="140">
        <v>1</v>
      </c>
    </row>
    <row r="58" spans="1:12">
      <c r="A58" s="16" t="s">
        <v>90</v>
      </c>
      <c r="B58" s="16" t="s">
        <v>1348</v>
      </c>
      <c r="C58" s="16">
        <v>3</v>
      </c>
      <c r="D58" s="4" t="s">
        <v>1598</v>
      </c>
      <c r="E58" s="4" t="s">
        <v>1596</v>
      </c>
      <c r="F58" s="4" t="s">
        <v>2011</v>
      </c>
      <c r="G58" s="17">
        <v>7.33</v>
      </c>
      <c r="H58" s="144">
        <v>2.2961999999999998</v>
      </c>
      <c r="I58" s="16" t="s">
        <v>1340</v>
      </c>
      <c r="J58" s="140">
        <v>1</v>
      </c>
      <c r="K58" s="140">
        <v>1</v>
      </c>
      <c r="L58" s="140">
        <v>1</v>
      </c>
    </row>
    <row r="59" spans="1:12">
      <c r="A59" s="16" t="s">
        <v>91</v>
      </c>
      <c r="B59" s="16" t="s">
        <v>1348</v>
      </c>
      <c r="C59" s="16">
        <v>4</v>
      </c>
      <c r="D59" s="4" t="s">
        <v>1598</v>
      </c>
      <c r="E59" s="4" t="s">
        <v>1596</v>
      </c>
      <c r="F59" s="4" t="s">
        <v>2011</v>
      </c>
      <c r="G59" s="17">
        <v>14.47</v>
      </c>
      <c r="H59" s="144">
        <v>4.0983999999999998</v>
      </c>
      <c r="I59" s="16" t="s">
        <v>1340</v>
      </c>
      <c r="J59" s="140">
        <v>1</v>
      </c>
      <c r="K59" s="140">
        <v>1</v>
      </c>
      <c r="L59" s="140">
        <v>1</v>
      </c>
    </row>
    <row r="60" spans="1:12">
      <c r="A60" s="16" t="s">
        <v>92</v>
      </c>
      <c r="B60" s="16" t="s">
        <v>1349</v>
      </c>
      <c r="C60" s="16">
        <v>1</v>
      </c>
      <c r="D60" s="4" t="s">
        <v>1599</v>
      </c>
      <c r="E60" s="4" t="s">
        <v>1596</v>
      </c>
      <c r="F60" s="4" t="s">
        <v>2011</v>
      </c>
      <c r="G60" s="17">
        <v>1.28</v>
      </c>
      <c r="H60" s="144">
        <v>0.89200000000000002</v>
      </c>
      <c r="I60" s="16" t="s">
        <v>1340</v>
      </c>
      <c r="J60" s="140">
        <v>1</v>
      </c>
      <c r="K60" s="140">
        <v>1</v>
      </c>
      <c r="L60" s="140">
        <v>1</v>
      </c>
    </row>
    <row r="61" spans="1:12">
      <c r="A61" s="16" t="s">
        <v>93</v>
      </c>
      <c r="B61" s="16" t="s">
        <v>1349</v>
      </c>
      <c r="C61" s="16">
        <v>2</v>
      </c>
      <c r="D61" s="4" t="s">
        <v>1599</v>
      </c>
      <c r="E61" s="4" t="s">
        <v>1596</v>
      </c>
      <c r="F61" s="4" t="s">
        <v>2011</v>
      </c>
      <c r="G61" s="17">
        <v>1.91</v>
      </c>
      <c r="H61" s="144">
        <v>1.0334000000000001</v>
      </c>
      <c r="I61" s="16" t="s">
        <v>1340</v>
      </c>
      <c r="J61" s="140">
        <v>1</v>
      </c>
      <c r="K61" s="140">
        <v>1</v>
      </c>
      <c r="L61" s="140">
        <v>1</v>
      </c>
    </row>
    <row r="62" spans="1:12">
      <c r="A62" s="16" t="s">
        <v>94</v>
      </c>
      <c r="B62" s="16" t="s">
        <v>1349</v>
      </c>
      <c r="C62" s="16">
        <v>3</v>
      </c>
      <c r="D62" s="4" t="s">
        <v>1599</v>
      </c>
      <c r="E62" s="4" t="s">
        <v>1596</v>
      </c>
      <c r="F62" s="4" t="s">
        <v>2011</v>
      </c>
      <c r="G62" s="17">
        <v>5.64</v>
      </c>
      <c r="H62" s="144">
        <v>1.9798</v>
      </c>
      <c r="I62" s="16" t="s">
        <v>1340</v>
      </c>
      <c r="J62" s="140">
        <v>1</v>
      </c>
      <c r="K62" s="140">
        <v>1</v>
      </c>
      <c r="L62" s="140">
        <v>1</v>
      </c>
    </row>
    <row r="63" spans="1:12">
      <c r="A63" s="16" t="s">
        <v>95</v>
      </c>
      <c r="B63" s="16" t="s">
        <v>1349</v>
      </c>
      <c r="C63" s="16">
        <v>4</v>
      </c>
      <c r="D63" s="4" t="s">
        <v>1599</v>
      </c>
      <c r="E63" s="4" t="s">
        <v>1596</v>
      </c>
      <c r="F63" s="4" t="s">
        <v>2011</v>
      </c>
      <c r="G63" s="17">
        <v>10.15</v>
      </c>
      <c r="H63" s="144">
        <v>3.4685999999999999</v>
      </c>
      <c r="I63" s="16" t="s">
        <v>1340</v>
      </c>
      <c r="J63" s="140">
        <v>1</v>
      </c>
      <c r="K63" s="140">
        <v>1</v>
      </c>
      <c r="L63" s="140">
        <v>1</v>
      </c>
    </row>
    <row r="64" spans="1:12">
      <c r="A64" s="16" t="s">
        <v>96</v>
      </c>
      <c r="B64" s="16" t="s">
        <v>1350</v>
      </c>
      <c r="C64" s="16">
        <v>1</v>
      </c>
      <c r="D64" s="4" t="s">
        <v>1600</v>
      </c>
      <c r="E64" s="4" t="s">
        <v>1596</v>
      </c>
      <c r="F64" s="4" t="s">
        <v>2011</v>
      </c>
      <c r="G64" s="17">
        <v>2.2200000000000002</v>
      </c>
      <c r="H64" s="144">
        <v>1.0891999999999999</v>
      </c>
      <c r="I64" s="16" t="s">
        <v>1340</v>
      </c>
      <c r="J64" s="140">
        <v>1</v>
      </c>
      <c r="K64" s="140">
        <v>1</v>
      </c>
      <c r="L64" s="140">
        <v>1</v>
      </c>
    </row>
    <row r="65" spans="1:12">
      <c r="A65" s="16" t="s">
        <v>97</v>
      </c>
      <c r="B65" s="16" t="s">
        <v>1350</v>
      </c>
      <c r="C65" s="16">
        <v>2</v>
      </c>
      <c r="D65" s="4" t="s">
        <v>1600</v>
      </c>
      <c r="E65" s="4" t="s">
        <v>1596</v>
      </c>
      <c r="F65" s="4" t="s">
        <v>2011</v>
      </c>
      <c r="G65" s="17">
        <v>3.75</v>
      </c>
      <c r="H65" s="144">
        <v>1.2710999999999999</v>
      </c>
      <c r="I65" s="16" t="s">
        <v>1340</v>
      </c>
      <c r="J65" s="140">
        <v>1</v>
      </c>
      <c r="K65" s="140">
        <v>1</v>
      </c>
      <c r="L65" s="140">
        <v>1</v>
      </c>
    </row>
    <row r="66" spans="1:12">
      <c r="A66" s="16" t="s">
        <v>98</v>
      </c>
      <c r="B66" s="16" t="s">
        <v>1350</v>
      </c>
      <c r="C66" s="16">
        <v>3</v>
      </c>
      <c r="D66" s="4" t="s">
        <v>1600</v>
      </c>
      <c r="E66" s="4" t="s">
        <v>1596</v>
      </c>
      <c r="F66" s="4" t="s">
        <v>2011</v>
      </c>
      <c r="G66" s="17">
        <v>6.96</v>
      </c>
      <c r="H66" s="144">
        <v>1.7681</v>
      </c>
      <c r="I66" s="16" t="s">
        <v>1340</v>
      </c>
      <c r="J66" s="140">
        <v>1</v>
      </c>
      <c r="K66" s="140">
        <v>1</v>
      </c>
      <c r="L66" s="140">
        <v>1</v>
      </c>
    </row>
    <row r="67" spans="1:12">
      <c r="A67" s="16" t="s">
        <v>99</v>
      </c>
      <c r="B67" s="16" t="s">
        <v>1350</v>
      </c>
      <c r="C67" s="16">
        <v>4</v>
      </c>
      <c r="D67" s="4" t="s">
        <v>1600</v>
      </c>
      <c r="E67" s="4" t="s">
        <v>1596</v>
      </c>
      <c r="F67" s="4" t="s">
        <v>2011</v>
      </c>
      <c r="G67" s="17">
        <v>14.7</v>
      </c>
      <c r="H67" s="144">
        <v>3.0619999999999998</v>
      </c>
      <c r="I67" s="16" t="s">
        <v>1340</v>
      </c>
      <c r="J67" s="140">
        <v>1</v>
      </c>
      <c r="K67" s="140">
        <v>1</v>
      </c>
      <c r="L67" s="140">
        <v>1</v>
      </c>
    </row>
    <row r="68" spans="1:12">
      <c r="A68" s="16" t="s">
        <v>100</v>
      </c>
      <c r="B68" s="16" t="s">
        <v>1351</v>
      </c>
      <c r="C68" s="16">
        <v>1</v>
      </c>
      <c r="D68" s="4" t="s">
        <v>1601</v>
      </c>
      <c r="E68" s="4" t="s">
        <v>1596</v>
      </c>
      <c r="F68" s="4" t="s">
        <v>2011</v>
      </c>
      <c r="G68" s="17">
        <v>3.86</v>
      </c>
      <c r="H68" s="144">
        <v>0.76719999999999999</v>
      </c>
      <c r="I68" s="16" t="s">
        <v>1340</v>
      </c>
      <c r="J68" s="140">
        <v>1</v>
      </c>
      <c r="K68" s="140">
        <v>1</v>
      </c>
      <c r="L68" s="140">
        <v>1</v>
      </c>
    </row>
    <row r="69" spans="1:12">
      <c r="A69" s="16" t="s">
        <v>101</v>
      </c>
      <c r="B69" s="16" t="s">
        <v>1351</v>
      </c>
      <c r="C69" s="16">
        <v>2</v>
      </c>
      <c r="D69" s="4" t="s">
        <v>1601</v>
      </c>
      <c r="E69" s="4" t="s">
        <v>1596</v>
      </c>
      <c r="F69" s="4" t="s">
        <v>2011</v>
      </c>
      <c r="G69" s="17">
        <v>4.96</v>
      </c>
      <c r="H69" s="144">
        <v>0.80220000000000002</v>
      </c>
      <c r="I69" s="16" t="s">
        <v>1340</v>
      </c>
      <c r="J69" s="140">
        <v>1</v>
      </c>
      <c r="K69" s="140">
        <v>1</v>
      </c>
      <c r="L69" s="140">
        <v>1</v>
      </c>
    </row>
    <row r="70" spans="1:12">
      <c r="A70" s="16" t="s">
        <v>102</v>
      </c>
      <c r="B70" s="16" t="s">
        <v>1351</v>
      </c>
      <c r="C70" s="16">
        <v>3</v>
      </c>
      <c r="D70" s="4" t="s">
        <v>1601</v>
      </c>
      <c r="E70" s="4" t="s">
        <v>1596</v>
      </c>
      <c r="F70" s="4" t="s">
        <v>2011</v>
      </c>
      <c r="G70" s="17">
        <v>7.61</v>
      </c>
      <c r="H70" s="144">
        <v>1.0968</v>
      </c>
      <c r="I70" s="16" t="s">
        <v>1340</v>
      </c>
      <c r="J70" s="140">
        <v>1</v>
      </c>
      <c r="K70" s="140">
        <v>1</v>
      </c>
      <c r="L70" s="140">
        <v>1</v>
      </c>
    </row>
    <row r="71" spans="1:12">
      <c r="A71" s="16" t="s">
        <v>103</v>
      </c>
      <c r="B71" s="16" t="s">
        <v>1351</v>
      </c>
      <c r="C71" s="16">
        <v>4</v>
      </c>
      <c r="D71" s="4" t="s">
        <v>1601</v>
      </c>
      <c r="E71" s="4" t="s">
        <v>1596</v>
      </c>
      <c r="F71" s="4" t="s">
        <v>2011</v>
      </c>
      <c r="G71" s="17">
        <v>12.35</v>
      </c>
      <c r="H71" s="144">
        <v>1.9763999999999999</v>
      </c>
      <c r="I71" s="16" t="s">
        <v>1340</v>
      </c>
      <c r="J71" s="140">
        <v>1</v>
      </c>
      <c r="K71" s="140">
        <v>1</v>
      </c>
      <c r="L71" s="140">
        <v>1</v>
      </c>
    </row>
    <row r="72" spans="1:12">
      <c r="A72" s="16" t="s">
        <v>104</v>
      </c>
      <c r="B72" s="16" t="s">
        <v>1352</v>
      </c>
      <c r="C72" s="16">
        <v>1</v>
      </c>
      <c r="D72" s="4" t="s">
        <v>1602</v>
      </c>
      <c r="E72" s="4" t="s">
        <v>1596</v>
      </c>
      <c r="F72" s="4" t="s">
        <v>2011</v>
      </c>
      <c r="G72" s="17">
        <v>2.4</v>
      </c>
      <c r="H72" s="144">
        <v>0.57489999999999997</v>
      </c>
      <c r="I72" s="16" t="s">
        <v>1340</v>
      </c>
      <c r="J72" s="140">
        <v>1</v>
      </c>
      <c r="K72" s="140">
        <v>1</v>
      </c>
      <c r="L72" s="140">
        <v>1</v>
      </c>
    </row>
    <row r="73" spans="1:12">
      <c r="A73" s="16" t="s">
        <v>105</v>
      </c>
      <c r="B73" s="16" t="s">
        <v>1352</v>
      </c>
      <c r="C73" s="16">
        <v>2</v>
      </c>
      <c r="D73" s="4" t="s">
        <v>1602</v>
      </c>
      <c r="E73" s="4" t="s">
        <v>1596</v>
      </c>
      <c r="F73" s="4" t="s">
        <v>2011</v>
      </c>
      <c r="G73" s="17">
        <v>3.44</v>
      </c>
      <c r="H73" s="144">
        <v>0.60840000000000005</v>
      </c>
      <c r="I73" s="16" t="s">
        <v>1340</v>
      </c>
      <c r="J73" s="140">
        <v>1</v>
      </c>
      <c r="K73" s="140">
        <v>1</v>
      </c>
      <c r="L73" s="140">
        <v>1</v>
      </c>
    </row>
    <row r="74" spans="1:12">
      <c r="A74" s="16" t="s">
        <v>106</v>
      </c>
      <c r="B74" s="16" t="s">
        <v>1352</v>
      </c>
      <c r="C74" s="16">
        <v>3</v>
      </c>
      <c r="D74" s="4" t="s">
        <v>1602</v>
      </c>
      <c r="E74" s="4" t="s">
        <v>1596</v>
      </c>
      <c r="F74" s="4" t="s">
        <v>2011</v>
      </c>
      <c r="G74" s="17">
        <v>5.12</v>
      </c>
      <c r="H74" s="144">
        <v>0.78759999999999997</v>
      </c>
      <c r="I74" s="16" t="s">
        <v>1340</v>
      </c>
      <c r="J74" s="140">
        <v>1</v>
      </c>
      <c r="K74" s="140">
        <v>1</v>
      </c>
      <c r="L74" s="140">
        <v>1</v>
      </c>
    </row>
    <row r="75" spans="1:12">
      <c r="A75" s="16" t="s">
        <v>107</v>
      </c>
      <c r="B75" s="16" t="s">
        <v>1352</v>
      </c>
      <c r="C75" s="16">
        <v>4</v>
      </c>
      <c r="D75" s="4" t="s">
        <v>1602</v>
      </c>
      <c r="E75" s="4" t="s">
        <v>1596</v>
      </c>
      <c r="F75" s="4" t="s">
        <v>2011</v>
      </c>
      <c r="G75" s="17">
        <v>6.64</v>
      </c>
      <c r="H75" s="144">
        <v>1.0167999999999999</v>
      </c>
      <c r="I75" s="16" t="s">
        <v>1340</v>
      </c>
      <c r="J75" s="140">
        <v>1</v>
      </c>
      <c r="K75" s="140">
        <v>1</v>
      </c>
      <c r="L75" s="140">
        <v>1</v>
      </c>
    </row>
    <row r="76" spans="1:12">
      <c r="A76" s="16" t="s">
        <v>108</v>
      </c>
      <c r="B76" s="16" t="s">
        <v>1353</v>
      </c>
      <c r="C76" s="16">
        <v>1</v>
      </c>
      <c r="D76" s="4" t="s">
        <v>1603</v>
      </c>
      <c r="E76" s="4" t="s">
        <v>1596</v>
      </c>
      <c r="F76" s="4" t="s">
        <v>2011</v>
      </c>
      <c r="G76" s="17">
        <v>3.7</v>
      </c>
      <c r="H76" s="144">
        <v>0.44950000000000001</v>
      </c>
      <c r="I76" s="16" t="s">
        <v>1340</v>
      </c>
      <c r="J76" s="140">
        <v>1</v>
      </c>
      <c r="K76" s="140">
        <v>1</v>
      </c>
      <c r="L76" s="140">
        <v>1</v>
      </c>
    </row>
    <row r="77" spans="1:12">
      <c r="A77" s="16" t="s">
        <v>109</v>
      </c>
      <c r="B77" s="16" t="s">
        <v>1353</v>
      </c>
      <c r="C77" s="16">
        <v>2</v>
      </c>
      <c r="D77" s="4" t="s">
        <v>1603</v>
      </c>
      <c r="E77" s="4" t="s">
        <v>1596</v>
      </c>
      <c r="F77" s="4" t="s">
        <v>2011</v>
      </c>
      <c r="G77" s="17">
        <v>4.8600000000000003</v>
      </c>
      <c r="H77" s="144">
        <v>0.55000000000000004</v>
      </c>
      <c r="I77" s="16" t="s">
        <v>1340</v>
      </c>
      <c r="J77" s="140">
        <v>1</v>
      </c>
      <c r="K77" s="140">
        <v>1</v>
      </c>
      <c r="L77" s="140">
        <v>1</v>
      </c>
    </row>
    <row r="78" spans="1:12">
      <c r="A78" s="16" t="s">
        <v>110</v>
      </c>
      <c r="B78" s="16" t="s">
        <v>1353</v>
      </c>
      <c r="C78" s="16">
        <v>3</v>
      </c>
      <c r="D78" s="4" t="s">
        <v>1603</v>
      </c>
      <c r="E78" s="4" t="s">
        <v>1596</v>
      </c>
      <c r="F78" s="4" t="s">
        <v>2011</v>
      </c>
      <c r="G78" s="17">
        <v>5.81</v>
      </c>
      <c r="H78" s="144">
        <v>0.7389</v>
      </c>
      <c r="I78" s="16" t="s">
        <v>1340</v>
      </c>
      <c r="J78" s="140">
        <v>1</v>
      </c>
      <c r="K78" s="140">
        <v>1</v>
      </c>
      <c r="L78" s="140">
        <v>1</v>
      </c>
    </row>
    <row r="79" spans="1:12">
      <c r="A79" s="16" t="s">
        <v>111</v>
      </c>
      <c r="B79" s="16" t="s">
        <v>1353</v>
      </c>
      <c r="C79" s="16">
        <v>4</v>
      </c>
      <c r="D79" s="4" t="s">
        <v>1603</v>
      </c>
      <c r="E79" s="4" t="s">
        <v>1596</v>
      </c>
      <c r="F79" s="4" t="s">
        <v>2011</v>
      </c>
      <c r="G79" s="17">
        <v>10.28</v>
      </c>
      <c r="H79" s="144">
        <v>1.4883999999999999</v>
      </c>
      <c r="I79" s="16" t="s">
        <v>1340</v>
      </c>
      <c r="J79" s="140">
        <v>1</v>
      </c>
      <c r="K79" s="140">
        <v>1</v>
      </c>
      <c r="L79" s="140">
        <v>1</v>
      </c>
    </row>
    <row r="80" spans="1:12">
      <c r="A80" s="16" t="s">
        <v>112</v>
      </c>
      <c r="B80" s="16" t="s">
        <v>1354</v>
      </c>
      <c r="C80" s="16">
        <v>1</v>
      </c>
      <c r="D80" s="4" t="s">
        <v>1604</v>
      </c>
      <c r="E80" s="4" t="s">
        <v>1596</v>
      </c>
      <c r="F80" s="4" t="s">
        <v>2011</v>
      </c>
      <c r="G80" s="17">
        <v>3.4</v>
      </c>
      <c r="H80" s="144">
        <v>0.58599999999999997</v>
      </c>
      <c r="I80" s="16" t="s">
        <v>1340</v>
      </c>
      <c r="J80" s="140">
        <v>1</v>
      </c>
      <c r="K80" s="140">
        <v>1</v>
      </c>
      <c r="L80" s="140">
        <v>1</v>
      </c>
    </row>
    <row r="81" spans="1:12">
      <c r="A81" s="16" t="s">
        <v>113</v>
      </c>
      <c r="B81" s="16" t="s">
        <v>1354</v>
      </c>
      <c r="C81" s="16">
        <v>2</v>
      </c>
      <c r="D81" s="4" t="s">
        <v>1604</v>
      </c>
      <c r="E81" s="4" t="s">
        <v>1596</v>
      </c>
      <c r="F81" s="4" t="s">
        <v>2011</v>
      </c>
      <c r="G81" s="17">
        <v>4.2699999999999996</v>
      </c>
      <c r="H81" s="144">
        <v>0.69920000000000004</v>
      </c>
      <c r="I81" s="16" t="s">
        <v>1340</v>
      </c>
      <c r="J81" s="140">
        <v>1</v>
      </c>
      <c r="K81" s="140">
        <v>1</v>
      </c>
      <c r="L81" s="140">
        <v>1</v>
      </c>
    </row>
    <row r="82" spans="1:12">
      <c r="A82" s="16" t="s">
        <v>114</v>
      </c>
      <c r="B82" s="16" t="s">
        <v>1354</v>
      </c>
      <c r="C82" s="16">
        <v>3</v>
      </c>
      <c r="D82" s="4" t="s">
        <v>1604</v>
      </c>
      <c r="E82" s="4" t="s">
        <v>1596</v>
      </c>
      <c r="F82" s="4" t="s">
        <v>2011</v>
      </c>
      <c r="G82" s="17">
        <v>6.09</v>
      </c>
      <c r="H82" s="144">
        <v>0.98129999999999995</v>
      </c>
      <c r="I82" s="16" t="s">
        <v>1340</v>
      </c>
      <c r="J82" s="140">
        <v>1</v>
      </c>
      <c r="K82" s="140">
        <v>1</v>
      </c>
      <c r="L82" s="140">
        <v>1</v>
      </c>
    </row>
    <row r="83" spans="1:12">
      <c r="A83" s="16" t="s">
        <v>115</v>
      </c>
      <c r="B83" s="16" t="s">
        <v>1354</v>
      </c>
      <c r="C83" s="16">
        <v>4</v>
      </c>
      <c r="D83" s="4" t="s">
        <v>1604</v>
      </c>
      <c r="E83" s="4" t="s">
        <v>1596</v>
      </c>
      <c r="F83" s="4" t="s">
        <v>2011</v>
      </c>
      <c r="G83" s="17">
        <v>11.12</v>
      </c>
      <c r="H83" s="144">
        <v>1.7874000000000001</v>
      </c>
      <c r="I83" s="16" t="s">
        <v>1340</v>
      </c>
      <c r="J83" s="140">
        <v>1</v>
      </c>
      <c r="K83" s="140">
        <v>1</v>
      </c>
      <c r="L83" s="140">
        <v>1</v>
      </c>
    </row>
    <row r="84" spans="1:12">
      <c r="A84" s="16" t="s">
        <v>116</v>
      </c>
      <c r="B84" s="16" t="s">
        <v>1355</v>
      </c>
      <c r="C84" s="16">
        <v>1</v>
      </c>
      <c r="D84" s="4" t="s">
        <v>1605</v>
      </c>
      <c r="E84" s="4" t="s">
        <v>1596</v>
      </c>
      <c r="F84" s="4" t="s">
        <v>2011</v>
      </c>
      <c r="G84" s="17">
        <v>3.03</v>
      </c>
      <c r="H84" s="144">
        <v>0.5333</v>
      </c>
      <c r="I84" s="16" t="s">
        <v>1340</v>
      </c>
      <c r="J84" s="140">
        <v>1</v>
      </c>
      <c r="K84" s="140">
        <v>1</v>
      </c>
      <c r="L84" s="140">
        <v>1</v>
      </c>
    </row>
    <row r="85" spans="1:12">
      <c r="A85" s="16" t="s">
        <v>117</v>
      </c>
      <c r="B85" s="16" t="s">
        <v>1355</v>
      </c>
      <c r="C85" s="16">
        <v>2</v>
      </c>
      <c r="D85" s="4" t="s">
        <v>1605</v>
      </c>
      <c r="E85" s="4" t="s">
        <v>1596</v>
      </c>
      <c r="F85" s="4" t="s">
        <v>2011</v>
      </c>
      <c r="G85" s="17">
        <v>3.77</v>
      </c>
      <c r="H85" s="144">
        <v>0.68379999999999996</v>
      </c>
      <c r="I85" s="16" t="s">
        <v>1340</v>
      </c>
      <c r="J85" s="140">
        <v>1</v>
      </c>
      <c r="K85" s="140">
        <v>1</v>
      </c>
      <c r="L85" s="140">
        <v>1</v>
      </c>
    </row>
    <row r="86" spans="1:12">
      <c r="A86" s="16" t="s">
        <v>118</v>
      </c>
      <c r="B86" s="16" t="s">
        <v>1355</v>
      </c>
      <c r="C86" s="16">
        <v>3</v>
      </c>
      <c r="D86" s="4" t="s">
        <v>1605</v>
      </c>
      <c r="E86" s="4" t="s">
        <v>1596</v>
      </c>
      <c r="F86" s="4" t="s">
        <v>2011</v>
      </c>
      <c r="G86" s="17">
        <v>4.9000000000000004</v>
      </c>
      <c r="H86" s="144">
        <v>0.86560000000000004</v>
      </c>
      <c r="I86" s="16" t="s">
        <v>1340</v>
      </c>
      <c r="J86" s="140">
        <v>1</v>
      </c>
      <c r="K86" s="140">
        <v>1</v>
      </c>
      <c r="L86" s="140">
        <v>1</v>
      </c>
    </row>
    <row r="87" spans="1:12">
      <c r="A87" s="16" t="s">
        <v>119</v>
      </c>
      <c r="B87" s="16" t="s">
        <v>1355</v>
      </c>
      <c r="C87" s="16">
        <v>4</v>
      </c>
      <c r="D87" s="4" t="s">
        <v>1605</v>
      </c>
      <c r="E87" s="4" t="s">
        <v>1596</v>
      </c>
      <c r="F87" s="4" t="s">
        <v>2011</v>
      </c>
      <c r="G87" s="17">
        <v>5.88</v>
      </c>
      <c r="H87" s="144">
        <v>1.0267999999999999</v>
      </c>
      <c r="I87" s="16" t="s">
        <v>1340</v>
      </c>
      <c r="J87" s="140">
        <v>1</v>
      </c>
      <c r="K87" s="140">
        <v>1</v>
      </c>
      <c r="L87" s="140">
        <v>1</v>
      </c>
    </row>
    <row r="88" spans="1:12">
      <c r="A88" s="16" t="s">
        <v>120</v>
      </c>
      <c r="B88" s="16" t="s">
        <v>1356</v>
      </c>
      <c r="C88" s="16">
        <v>1</v>
      </c>
      <c r="D88" s="4" t="s">
        <v>1606</v>
      </c>
      <c r="E88" s="4" t="s">
        <v>1596</v>
      </c>
      <c r="F88" s="4" t="s">
        <v>2011</v>
      </c>
      <c r="G88" s="17">
        <v>2.23</v>
      </c>
      <c r="H88" s="144">
        <v>0.58889999999999998</v>
      </c>
      <c r="I88" s="16" t="s">
        <v>1340</v>
      </c>
      <c r="J88" s="140">
        <v>1</v>
      </c>
      <c r="K88" s="140">
        <v>1</v>
      </c>
      <c r="L88" s="140">
        <v>1</v>
      </c>
    </row>
    <row r="89" spans="1:12">
      <c r="A89" s="16" t="s">
        <v>121</v>
      </c>
      <c r="B89" s="16" t="s">
        <v>1356</v>
      </c>
      <c r="C89" s="16">
        <v>2</v>
      </c>
      <c r="D89" s="4" t="s">
        <v>1606</v>
      </c>
      <c r="E89" s="4" t="s">
        <v>1596</v>
      </c>
      <c r="F89" s="4" t="s">
        <v>2011</v>
      </c>
      <c r="G89" s="17">
        <v>3.06</v>
      </c>
      <c r="H89" s="144">
        <v>0.69689999999999996</v>
      </c>
      <c r="I89" s="16" t="s">
        <v>1340</v>
      </c>
      <c r="J89" s="140">
        <v>1</v>
      </c>
      <c r="K89" s="140">
        <v>1</v>
      </c>
      <c r="L89" s="140">
        <v>1</v>
      </c>
    </row>
    <row r="90" spans="1:12">
      <c r="A90" s="16" t="s">
        <v>122</v>
      </c>
      <c r="B90" s="16" t="s">
        <v>1356</v>
      </c>
      <c r="C90" s="16">
        <v>3</v>
      </c>
      <c r="D90" s="4" t="s">
        <v>1606</v>
      </c>
      <c r="E90" s="4" t="s">
        <v>1596</v>
      </c>
      <c r="F90" s="4" t="s">
        <v>2011</v>
      </c>
      <c r="G90" s="17">
        <v>4.72</v>
      </c>
      <c r="H90" s="144">
        <v>0.8962</v>
      </c>
      <c r="I90" s="16" t="s">
        <v>1340</v>
      </c>
      <c r="J90" s="140">
        <v>1</v>
      </c>
      <c r="K90" s="140">
        <v>1</v>
      </c>
      <c r="L90" s="140">
        <v>1</v>
      </c>
    </row>
    <row r="91" spans="1:12">
      <c r="A91" s="16" t="s">
        <v>123</v>
      </c>
      <c r="B91" s="16" t="s">
        <v>1356</v>
      </c>
      <c r="C91" s="16">
        <v>4</v>
      </c>
      <c r="D91" s="4" t="s">
        <v>1606</v>
      </c>
      <c r="E91" s="4" t="s">
        <v>1596</v>
      </c>
      <c r="F91" s="4" t="s">
        <v>2011</v>
      </c>
      <c r="G91" s="17">
        <v>7.99</v>
      </c>
      <c r="H91" s="144">
        <v>1.4701</v>
      </c>
      <c r="I91" s="16" t="s">
        <v>1340</v>
      </c>
      <c r="J91" s="140">
        <v>1</v>
      </c>
      <c r="K91" s="140">
        <v>1</v>
      </c>
      <c r="L91" s="140">
        <v>1</v>
      </c>
    </row>
    <row r="92" spans="1:12">
      <c r="A92" s="16" t="s">
        <v>124</v>
      </c>
      <c r="B92" s="16" t="s">
        <v>1357</v>
      </c>
      <c r="C92" s="16">
        <v>1</v>
      </c>
      <c r="D92" s="4" t="s">
        <v>1607</v>
      </c>
      <c r="E92" s="4" t="s">
        <v>1596</v>
      </c>
      <c r="F92" s="4" t="s">
        <v>2011</v>
      </c>
      <c r="G92" s="17">
        <v>1.87</v>
      </c>
      <c r="H92" s="144">
        <v>0.50229999999999997</v>
      </c>
      <c r="I92" s="16" t="s">
        <v>1340</v>
      </c>
      <c r="J92" s="140">
        <v>1</v>
      </c>
      <c r="K92" s="140">
        <v>1</v>
      </c>
      <c r="L92" s="140">
        <v>1</v>
      </c>
    </row>
    <row r="93" spans="1:12">
      <c r="A93" s="16" t="s">
        <v>125</v>
      </c>
      <c r="B93" s="16" t="s">
        <v>1357</v>
      </c>
      <c r="C93" s="16">
        <v>2</v>
      </c>
      <c r="D93" s="4" t="s">
        <v>1607</v>
      </c>
      <c r="E93" s="4" t="s">
        <v>1596</v>
      </c>
      <c r="F93" s="4" t="s">
        <v>2011</v>
      </c>
      <c r="G93" s="17">
        <v>2.5499999999999998</v>
      </c>
      <c r="H93" s="144">
        <v>0.62039999999999995</v>
      </c>
      <c r="I93" s="16" t="s">
        <v>1340</v>
      </c>
      <c r="J93" s="140">
        <v>1</v>
      </c>
      <c r="K93" s="140">
        <v>1</v>
      </c>
      <c r="L93" s="140">
        <v>1</v>
      </c>
    </row>
    <row r="94" spans="1:12">
      <c r="A94" s="16" t="s">
        <v>126</v>
      </c>
      <c r="B94" s="16" t="s">
        <v>1357</v>
      </c>
      <c r="C94" s="16">
        <v>3</v>
      </c>
      <c r="D94" s="4" t="s">
        <v>1607</v>
      </c>
      <c r="E94" s="4" t="s">
        <v>1596</v>
      </c>
      <c r="F94" s="4" t="s">
        <v>2011</v>
      </c>
      <c r="G94" s="17">
        <v>3.68</v>
      </c>
      <c r="H94" s="144">
        <v>0.76290000000000002</v>
      </c>
      <c r="I94" s="16" t="s">
        <v>1340</v>
      </c>
      <c r="J94" s="140">
        <v>1</v>
      </c>
      <c r="K94" s="140">
        <v>1</v>
      </c>
      <c r="L94" s="140">
        <v>1</v>
      </c>
    </row>
    <row r="95" spans="1:12">
      <c r="A95" s="16" t="s">
        <v>127</v>
      </c>
      <c r="B95" s="16" t="s">
        <v>1357</v>
      </c>
      <c r="C95" s="16">
        <v>4</v>
      </c>
      <c r="D95" s="4" t="s">
        <v>1607</v>
      </c>
      <c r="E95" s="4" t="s">
        <v>1596</v>
      </c>
      <c r="F95" s="4" t="s">
        <v>2011</v>
      </c>
      <c r="G95" s="17">
        <v>7.31</v>
      </c>
      <c r="H95" s="144">
        <v>1.3595999999999999</v>
      </c>
      <c r="I95" s="16" t="s">
        <v>1340</v>
      </c>
      <c r="J95" s="140">
        <v>1</v>
      </c>
      <c r="K95" s="140">
        <v>1</v>
      </c>
      <c r="L95" s="140">
        <v>1</v>
      </c>
    </row>
    <row r="96" spans="1:12">
      <c r="A96" s="16" t="s">
        <v>128</v>
      </c>
      <c r="B96" s="16" t="s">
        <v>1358</v>
      </c>
      <c r="C96" s="16">
        <v>1</v>
      </c>
      <c r="D96" s="4" t="s">
        <v>1608</v>
      </c>
      <c r="E96" s="4" t="s">
        <v>1596</v>
      </c>
      <c r="F96" s="4" t="s">
        <v>2011</v>
      </c>
      <c r="G96" s="17">
        <v>1.81</v>
      </c>
      <c r="H96" s="144">
        <v>0.4975</v>
      </c>
      <c r="I96" s="16" t="s">
        <v>1340</v>
      </c>
      <c r="J96" s="140">
        <v>1</v>
      </c>
      <c r="K96" s="140">
        <v>1</v>
      </c>
      <c r="L96" s="140">
        <v>1</v>
      </c>
    </row>
    <row r="97" spans="1:12">
      <c r="A97" s="16" t="s">
        <v>129</v>
      </c>
      <c r="B97" s="16" t="s">
        <v>1358</v>
      </c>
      <c r="C97" s="16">
        <v>2</v>
      </c>
      <c r="D97" s="4" t="s">
        <v>1608</v>
      </c>
      <c r="E97" s="4" t="s">
        <v>1596</v>
      </c>
      <c r="F97" s="4" t="s">
        <v>2011</v>
      </c>
      <c r="G97" s="17">
        <v>2.23</v>
      </c>
      <c r="H97" s="144">
        <v>0.54759999999999998</v>
      </c>
      <c r="I97" s="16" t="s">
        <v>1340</v>
      </c>
      <c r="J97" s="140">
        <v>1</v>
      </c>
      <c r="K97" s="140">
        <v>1</v>
      </c>
      <c r="L97" s="140">
        <v>1</v>
      </c>
    </row>
    <row r="98" spans="1:12">
      <c r="A98" s="16" t="s">
        <v>130</v>
      </c>
      <c r="B98" s="16" t="s">
        <v>1358</v>
      </c>
      <c r="C98" s="16">
        <v>3</v>
      </c>
      <c r="D98" s="4" t="s">
        <v>1608</v>
      </c>
      <c r="E98" s="4" t="s">
        <v>1596</v>
      </c>
      <c r="F98" s="4" t="s">
        <v>2011</v>
      </c>
      <c r="G98" s="17">
        <v>3.07</v>
      </c>
      <c r="H98" s="144">
        <v>0.64839999999999998</v>
      </c>
      <c r="I98" s="16" t="s">
        <v>1340</v>
      </c>
      <c r="J98" s="140">
        <v>1</v>
      </c>
      <c r="K98" s="140">
        <v>1</v>
      </c>
      <c r="L98" s="140">
        <v>1</v>
      </c>
    </row>
    <row r="99" spans="1:12">
      <c r="A99" s="16" t="s">
        <v>131</v>
      </c>
      <c r="B99" s="16" t="s">
        <v>1358</v>
      </c>
      <c r="C99" s="16">
        <v>4</v>
      </c>
      <c r="D99" s="4" t="s">
        <v>1608</v>
      </c>
      <c r="E99" s="4" t="s">
        <v>1596</v>
      </c>
      <c r="F99" s="4" t="s">
        <v>2011</v>
      </c>
      <c r="G99" s="17">
        <v>5.84</v>
      </c>
      <c r="H99" s="144">
        <v>1.0657000000000001</v>
      </c>
      <c r="I99" s="16" t="s">
        <v>1340</v>
      </c>
      <c r="J99" s="140">
        <v>1</v>
      </c>
      <c r="K99" s="140">
        <v>1</v>
      </c>
      <c r="L99" s="140">
        <v>1</v>
      </c>
    </row>
    <row r="100" spans="1:12">
      <c r="A100" s="16" t="s">
        <v>132</v>
      </c>
      <c r="B100" s="16" t="s">
        <v>1359</v>
      </c>
      <c r="C100" s="16">
        <v>1</v>
      </c>
      <c r="D100" s="4" t="s">
        <v>1609</v>
      </c>
      <c r="E100" s="4" t="s">
        <v>1596</v>
      </c>
      <c r="F100" s="4" t="s">
        <v>2011</v>
      </c>
      <c r="G100" s="17">
        <v>2.5499999999999998</v>
      </c>
      <c r="H100" s="144">
        <v>0.47560000000000002</v>
      </c>
      <c r="I100" s="16" t="s">
        <v>1340</v>
      </c>
      <c r="J100" s="140">
        <v>1</v>
      </c>
      <c r="K100" s="140">
        <v>1</v>
      </c>
      <c r="L100" s="140">
        <v>1</v>
      </c>
    </row>
    <row r="101" spans="1:12">
      <c r="A101" s="16" t="s">
        <v>133</v>
      </c>
      <c r="B101" s="16" t="s">
        <v>1359</v>
      </c>
      <c r="C101" s="16">
        <v>2</v>
      </c>
      <c r="D101" s="4" t="s">
        <v>1609</v>
      </c>
      <c r="E101" s="4" t="s">
        <v>1596</v>
      </c>
      <c r="F101" s="4" t="s">
        <v>2011</v>
      </c>
      <c r="G101" s="17">
        <v>3.21</v>
      </c>
      <c r="H101" s="144">
        <v>0.53029999999999999</v>
      </c>
      <c r="I101" s="16" t="s">
        <v>1340</v>
      </c>
      <c r="J101" s="140">
        <v>1</v>
      </c>
      <c r="K101" s="140">
        <v>1</v>
      </c>
      <c r="L101" s="140">
        <v>1</v>
      </c>
    </row>
    <row r="102" spans="1:12">
      <c r="A102" s="16" t="s">
        <v>134</v>
      </c>
      <c r="B102" s="16" t="s">
        <v>1359</v>
      </c>
      <c r="C102" s="16">
        <v>3</v>
      </c>
      <c r="D102" s="4" t="s">
        <v>1609</v>
      </c>
      <c r="E102" s="4" t="s">
        <v>1596</v>
      </c>
      <c r="F102" s="4" t="s">
        <v>2011</v>
      </c>
      <c r="G102" s="17">
        <v>4.33</v>
      </c>
      <c r="H102" s="144">
        <v>0.66679999999999995</v>
      </c>
      <c r="I102" s="16" t="s">
        <v>1340</v>
      </c>
      <c r="J102" s="140">
        <v>1</v>
      </c>
      <c r="K102" s="140">
        <v>1</v>
      </c>
      <c r="L102" s="140">
        <v>1</v>
      </c>
    </row>
    <row r="103" spans="1:12">
      <c r="A103" s="16" t="s">
        <v>135</v>
      </c>
      <c r="B103" s="16" t="s">
        <v>1359</v>
      </c>
      <c r="C103" s="16">
        <v>4</v>
      </c>
      <c r="D103" s="4" t="s">
        <v>1609</v>
      </c>
      <c r="E103" s="4" t="s">
        <v>1596</v>
      </c>
      <c r="F103" s="4" t="s">
        <v>2011</v>
      </c>
      <c r="G103" s="17">
        <v>8.9499999999999993</v>
      </c>
      <c r="H103" s="144">
        <v>1.3140000000000001</v>
      </c>
      <c r="I103" s="16" t="s">
        <v>1340</v>
      </c>
      <c r="J103" s="140">
        <v>1</v>
      </c>
      <c r="K103" s="140">
        <v>1</v>
      </c>
      <c r="L103" s="140">
        <v>1</v>
      </c>
    </row>
    <row r="104" spans="1:12">
      <c r="A104" s="16" t="s">
        <v>136</v>
      </c>
      <c r="B104" s="16" t="s">
        <v>1360</v>
      </c>
      <c r="C104" s="16">
        <v>1</v>
      </c>
      <c r="D104" s="4" t="s">
        <v>1610</v>
      </c>
      <c r="E104" s="4" t="s">
        <v>1596</v>
      </c>
      <c r="F104" s="4" t="s">
        <v>2011</v>
      </c>
      <c r="G104" s="17">
        <v>6.45</v>
      </c>
      <c r="H104" s="144">
        <v>0.84240000000000004</v>
      </c>
      <c r="I104" s="16" t="s">
        <v>1340</v>
      </c>
      <c r="J104" s="140">
        <v>1</v>
      </c>
      <c r="K104" s="140">
        <v>1</v>
      </c>
      <c r="L104" s="140">
        <v>1</v>
      </c>
    </row>
    <row r="105" spans="1:12">
      <c r="A105" s="16" t="s">
        <v>137</v>
      </c>
      <c r="B105" s="16" t="s">
        <v>1360</v>
      </c>
      <c r="C105" s="16">
        <v>2</v>
      </c>
      <c r="D105" s="4" t="s">
        <v>1610</v>
      </c>
      <c r="E105" s="4" t="s">
        <v>1596</v>
      </c>
      <c r="F105" s="4" t="s">
        <v>2011</v>
      </c>
      <c r="G105" s="17">
        <v>6.45</v>
      </c>
      <c r="H105" s="144">
        <v>1.4171</v>
      </c>
      <c r="I105" s="16" t="s">
        <v>1340</v>
      </c>
      <c r="J105" s="140">
        <v>1</v>
      </c>
      <c r="K105" s="140">
        <v>1</v>
      </c>
      <c r="L105" s="140">
        <v>1</v>
      </c>
    </row>
    <row r="106" spans="1:12">
      <c r="A106" s="16" t="s">
        <v>138</v>
      </c>
      <c r="B106" s="16" t="s">
        <v>1360</v>
      </c>
      <c r="C106" s="16">
        <v>3</v>
      </c>
      <c r="D106" s="4" t="s">
        <v>1610</v>
      </c>
      <c r="E106" s="4" t="s">
        <v>1596</v>
      </c>
      <c r="F106" s="4" t="s">
        <v>2011</v>
      </c>
      <c r="G106" s="17">
        <v>8.76</v>
      </c>
      <c r="H106" s="144">
        <v>1.5569</v>
      </c>
      <c r="I106" s="16" t="s">
        <v>1340</v>
      </c>
      <c r="J106" s="140">
        <v>1</v>
      </c>
      <c r="K106" s="140">
        <v>1</v>
      </c>
      <c r="L106" s="140">
        <v>1</v>
      </c>
    </row>
    <row r="107" spans="1:12">
      <c r="A107" s="16" t="s">
        <v>139</v>
      </c>
      <c r="B107" s="16" t="s">
        <v>1360</v>
      </c>
      <c r="C107" s="16">
        <v>4</v>
      </c>
      <c r="D107" s="4" t="s">
        <v>1610</v>
      </c>
      <c r="E107" s="4" t="s">
        <v>1596</v>
      </c>
      <c r="F107" s="4" t="s">
        <v>2011</v>
      </c>
      <c r="G107" s="17">
        <v>14</v>
      </c>
      <c r="H107" s="144">
        <v>2.7681</v>
      </c>
      <c r="I107" s="16" t="s">
        <v>1340</v>
      </c>
      <c r="J107" s="140">
        <v>1</v>
      </c>
      <c r="K107" s="140">
        <v>1</v>
      </c>
      <c r="L107" s="140">
        <v>1</v>
      </c>
    </row>
    <row r="108" spans="1:12">
      <c r="A108" s="16" t="s">
        <v>140</v>
      </c>
      <c r="B108" s="16" t="s">
        <v>1361</v>
      </c>
      <c r="C108" s="16">
        <v>1</v>
      </c>
      <c r="D108" s="4" t="s">
        <v>1611</v>
      </c>
      <c r="E108" s="4" t="s">
        <v>1596</v>
      </c>
      <c r="F108" s="4" t="s">
        <v>2011</v>
      </c>
      <c r="G108" s="17">
        <v>3.24</v>
      </c>
      <c r="H108" s="144">
        <v>0.49890000000000001</v>
      </c>
      <c r="I108" s="16" t="s">
        <v>1340</v>
      </c>
      <c r="J108" s="140">
        <v>1</v>
      </c>
      <c r="K108" s="140">
        <v>1</v>
      </c>
      <c r="L108" s="140">
        <v>1</v>
      </c>
    </row>
    <row r="109" spans="1:12">
      <c r="A109" s="16" t="s">
        <v>141</v>
      </c>
      <c r="B109" s="16" t="s">
        <v>1361</v>
      </c>
      <c r="C109" s="16">
        <v>2</v>
      </c>
      <c r="D109" s="4" t="s">
        <v>1611</v>
      </c>
      <c r="E109" s="4" t="s">
        <v>1596</v>
      </c>
      <c r="F109" s="4" t="s">
        <v>2011</v>
      </c>
      <c r="G109" s="17">
        <v>5.17</v>
      </c>
      <c r="H109" s="144">
        <v>0.89249999999999996</v>
      </c>
      <c r="I109" s="16" t="s">
        <v>1340</v>
      </c>
      <c r="J109" s="140">
        <v>1</v>
      </c>
      <c r="K109" s="140">
        <v>1</v>
      </c>
      <c r="L109" s="140">
        <v>1</v>
      </c>
    </row>
    <row r="110" spans="1:12">
      <c r="A110" s="16" t="s">
        <v>142</v>
      </c>
      <c r="B110" s="16" t="s">
        <v>1361</v>
      </c>
      <c r="C110" s="16">
        <v>3</v>
      </c>
      <c r="D110" s="4" t="s">
        <v>1611</v>
      </c>
      <c r="E110" s="4" t="s">
        <v>1596</v>
      </c>
      <c r="F110" s="4" t="s">
        <v>2011</v>
      </c>
      <c r="G110" s="17">
        <v>8.31</v>
      </c>
      <c r="H110" s="144">
        <v>1.3339000000000001</v>
      </c>
      <c r="I110" s="16" t="s">
        <v>1340</v>
      </c>
      <c r="J110" s="140">
        <v>1</v>
      </c>
      <c r="K110" s="140">
        <v>1</v>
      </c>
      <c r="L110" s="140">
        <v>1</v>
      </c>
    </row>
    <row r="111" spans="1:12">
      <c r="A111" s="16" t="s">
        <v>143</v>
      </c>
      <c r="B111" s="16" t="s">
        <v>1361</v>
      </c>
      <c r="C111" s="16">
        <v>4</v>
      </c>
      <c r="D111" s="4" t="s">
        <v>1611</v>
      </c>
      <c r="E111" s="4" t="s">
        <v>1596</v>
      </c>
      <c r="F111" s="4" t="s">
        <v>2011</v>
      </c>
      <c r="G111" s="17">
        <v>14.5</v>
      </c>
      <c r="H111" s="144">
        <v>2.7919</v>
      </c>
      <c r="I111" s="16" t="s">
        <v>1340</v>
      </c>
      <c r="J111" s="140">
        <v>1</v>
      </c>
      <c r="K111" s="140">
        <v>1</v>
      </c>
      <c r="L111" s="140">
        <v>1</v>
      </c>
    </row>
    <row r="112" spans="1:12">
      <c r="A112" s="16" t="s">
        <v>144</v>
      </c>
      <c r="B112" s="16" t="s">
        <v>1362</v>
      </c>
      <c r="C112" s="16">
        <v>1</v>
      </c>
      <c r="D112" s="4" t="s">
        <v>1612</v>
      </c>
      <c r="E112" s="4" t="s">
        <v>1596</v>
      </c>
      <c r="F112" s="4" t="s">
        <v>2011</v>
      </c>
      <c r="G112" s="17">
        <v>2.06</v>
      </c>
      <c r="H112" s="144">
        <v>0.34399999999999997</v>
      </c>
      <c r="I112" s="16" t="s">
        <v>1340</v>
      </c>
      <c r="J112" s="140">
        <v>1</v>
      </c>
      <c r="K112" s="140">
        <v>1</v>
      </c>
      <c r="L112" s="140">
        <v>1</v>
      </c>
    </row>
    <row r="113" spans="1:12">
      <c r="A113" s="16" t="s">
        <v>145</v>
      </c>
      <c r="B113" s="16" t="s">
        <v>1362</v>
      </c>
      <c r="C113" s="16">
        <v>2</v>
      </c>
      <c r="D113" s="4" t="s">
        <v>1612</v>
      </c>
      <c r="E113" s="4" t="s">
        <v>1596</v>
      </c>
      <c r="F113" s="4" t="s">
        <v>2011</v>
      </c>
      <c r="G113" s="17">
        <v>3.12</v>
      </c>
      <c r="H113" s="144">
        <v>0.53010000000000002</v>
      </c>
      <c r="I113" s="16" t="s">
        <v>1340</v>
      </c>
      <c r="J113" s="140">
        <v>1</v>
      </c>
      <c r="K113" s="140">
        <v>1</v>
      </c>
      <c r="L113" s="140">
        <v>1</v>
      </c>
    </row>
    <row r="114" spans="1:12">
      <c r="A114" s="16" t="s">
        <v>146</v>
      </c>
      <c r="B114" s="16" t="s">
        <v>1362</v>
      </c>
      <c r="C114" s="16">
        <v>3</v>
      </c>
      <c r="D114" s="4" t="s">
        <v>1612</v>
      </c>
      <c r="E114" s="4" t="s">
        <v>1596</v>
      </c>
      <c r="F114" s="4" t="s">
        <v>2011</v>
      </c>
      <c r="G114" s="17">
        <v>5.44</v>
      </c>
      <c r="H114" s="144">
        <v>0.93240000000000001</v>
      </c>
      <c r="I114" s="16" t="s">
        <v>1340</v>
      </c>
      <c r="J114" s="140">
        <v>1</v>
      </c>
      <c r="K114" s="140">
        <v>1</v>
      </c>
      <c r="L114" s="140">
        <v>1</v>
      </c>
    </row>
    <row r="115" spans="1:12">
      <c r="A115" s="16" t="s">
        <v>147</v>
      </c>
      <c r="B115" s="16" t="s">
        <v>1362</v>
      </c>
      <c r="C115" s="16">
        <v>4</v>
      </c>
      <c r="D115" s="4" t="s">
        <v>1612</v>
      </c>
      <c r="E115" s="4" t="s">
        <v>1596</v>
      </c>
      <c r="F115" s="4" t="s">
        <v>2011</v>
      </c>
      <c r="G115" s="17">
        <v>9.86</v>
      </c>
      <c r="H115" s="144">
        <v>1.7027000000000001</v>
      </c>
      <c r="I115" s="16" t="s">
        <v>1340</v>
      </c>
      <c r="J115" s="140">
        <v>1</v>
      </c>
      <c r="K115" s="140">
        <v>1</v>
      </c>
      <c r="L115" s="140">
        <v>1</v>
      </c>
    </row>
    <row r="116" spans="1:12">
      <c r="A116" s="16" t="s">
        <v>148</v>
      </c>
      <c r="B116" s="16" t="s">
        <v>1363</v>
      </c>
      <c r="C116" s="16">
        <v>1</v>
      </c>
      <c r="D116" s="4" t="s">
        <v>1613</v>
      </c>
      <c r="E116" s="4" t="s">
        <v>1596</v>
      </c>
      <c r="F116" s="4" t="s">
        <v>2011</v>
      </c>
      <c r="G116" s="17">
        <v>1.98</v>
      </c>
      <c r="H116" s="144">
        <v>0.45200000000000001</v>
      </c>
      <c r="I116" s="16" t="s">
        <v>1340</v>
      </c>
      <c r="J116" s="140">
        <v>1</v>
      </c>
      <c r="K116" s="140">
        <v>1</v>
      </c>
      <c r="L116" s="140">
        <v>1</v>
      </c>
    </row>
    <row r="117" spans="1:12">
      <c r="A117" s="16" t="s">
        <v>149</v>
      </c>
      <c r="B117" s="16" t="s">
        <v>1363</v>
      </c>
      <c r="C117" s="16">
        <v>2</v>
      </c>
      <c r="D117" s="4" t="s">
        <v>1613</v>
      </c>
      <c r="E117" s="4" t="s">
        <v>1596</v>
      </c>
      <c r="F117" s="4" t="s">
        <v>2011</v>
      </c>
      <c r="G117" s="17">
        <v>2.8</v>
      </c>
      <c r="H117" s="144">
        <v>0.51070000000000004</v>
      </c>
      <c r="I117" s="16" t="s">
        <v>1340</v>
      </c>
      <c r="J117" s="140">
        <v>1</v>
      </c>
      <c r="K117" s="140">
        <v>1</v>
      </c>
      <c r="L117" s="140">
        <v>1</v>
      </c>
    </row>
    <row r="118" spans="1:12">
      <c r="A118" s="16" t="s">
        <v>150</v>
      </c>
      <c r="B118" s="16" t="s">
        <v>1363</v>
      </c>
      <c r="C118" s="16">
        <v>3</v>
      </c>
      <c r="D118" s="4" t="s">
        <v>1613</v>
      </c>
      <c r="E118" s="4" t="s">
        <v>1596</v>
      </c>
      <c r="F118" s="4" t="s">
        <v>2011</v>
      </c>
      <c r="G118" s="17">
        <v>4.24</v>
      </c>
      <c r="H118" s="144">
        <v>0.66010000000000002</v>
      </c>
      <c r="I118" s="16" t="s">
        <v>1340</v>
      </c>
      <c r="J118" s="140">
        <v>1</v>
      </c>
      <c r="K118" s="140">
        <v>1</v>
      </c>
      <c r="L118" s="140">
        <v>1</v>
      </c>
    </row>
    <row r="119" spans="1:12">
      <c r="A119" s="16" t="s">
        <v>151</v>
      </c>
      <c r="B119" s="16" t="s">
        <v>1363</v>
      </c>
      <c r="C119" s="16">
        <v>4</v>
      </c>
      <c r="D119" s="4" t="s">
        <v>1613</v>
      </c>
      <c r="E119" s="4" t="s">
        <v>1596</v>
      </c>
      <c r="F119" s="4" t="s">
        <v>2011</v>
      </c>
      <c r="G119" s="17">
        <v>7.93</v>
      </c>
      <c r="H119" s="144">
        <v>1.2664</v>
      </c>
      <c r="I119" s="16" t="s">
        <v>1340</v>
      </c>
      <c r="J119" s="140">
        <v>1</v>
      </c>
      <c r="K119" s="140">
        <v>1</v>
      </c>
      <c r="L119" s="140">
        <v>1</v>
      </c>
    </row>
    <row r="120" spans="1:12">
      <c r="A120" s="16" t="s">
        <v>152</v>
      </c>
      <c r="B120" s="16" t="s">
        <v>1364</v>
      </c>
      <c r="C120" s="16">
        <v>1</v>
      </c>
      <c r="D120" s="4" t="s">
        <v>1614</v>
      </c>
      <c r="E120" s="4" t="s">
        <v>1596</v>
      </c>
      <c r="F120" s="4" t="s">
        <v>2011</v>
      </c>
      <c r="G120" s="17">
        <v>2.0699999999999998</v>
      </c>
      <c r="H120" s="144">
        <v>0.37719999999999998</v>
      </c>
      <c r="I120" s="16" t="s">
        <v>1340</v>
      </c>
      <c r="J120" s="140">
        <v>1</v>
      </c>
      <c r="K120" s="140">
        <v>1</v>
      </c>
      <c r="L120" s="140">
        <v>1</v>
      </c>
    </row>
    <row r="121" spans="1:12">
      <c r="A121" s="16" t="s">
        <v>153</v>
      </c>
      <c r="B121" s="16" t="s">
        <v>1364</v>
      </c>
      <c r="C121" s="16">
        <v>2</v>
      </c>
      <c r="D121" s="4" t="s">
        <v>1614</v>
      </c>
      <c r="E121" s="4" t="s">
        <v>1596</v>
      </c>
      <c r="F121" s="4" t="s">
        <v>2011</v>
      </c>
      <c r="G121" s="17">
        <v>2.6</v>
      </c>
      <c r="H121" s="144">
        <v>0.46500000000000002</v>
      </c>
      <c r="I121" s="16" t="s">
        <v>1340</v>
      </c>
      <c r="J121" s="140">
        <v>1</v>
      </c>
      <c r="K121" s="140">
        <v>1</v>
      </c>
      <c r="L121" s="140">
        <v>1</v>
      </c>
    </row>
    <row r="122" spans="1:12">
      <c r="A122" s="16" t="s">
        <v>154</v>
      </c>
      <c r="B122" s="16" t="s">
        <v>1364</v>
      </c>
      <c r="C122" s="16">
        <v>3</v>
      </c>
      <c r="D122" s="4" t="s">
        <v>1614</v>
      </c>
      <c r="E122" s="4" t="s">
        <v>1596</v>
      </c>
      <c r="F122" s="4" t="s">
        <v>2011</v>
      </c>
      <c r="G122" s="17">
        <v>3.5</v>
      </c>
      <c r="H122" s="144">
        <v>0.60009999999999997</v>
      </c>
      <c r="I122" s="16" t="s">
        <v>1340</v>
      </c>
      <c r="J122" s="140">
        <v>1</v>
      </c>
      <c r="K122" s="140">
        <v>1</v>
      </c>
      <c r="L122" s="140">
        <v>1</v>
      </c>
    </row>
    <row r="123" spans="1:12">
      <c r="A123" s="16" t="s">
        <v>155</v>
      </c>
      <c r="B123" s="16" t="s">
        <v>1364</v>
      </c>
      <c r="C123" s="16">
        <v>4</v>
      </c>
      <c r="D123" s="4" t="s">
        <v>1614</v>
      </c>
      <c r="E123" s="4" t="s">
        <v>1596</v>
      </c>
      <c r="F123" s="4" t="s">
        <v>2011</v>
      </c>
      <c r="G123" s="17">
        <v>7.43</v>
      </c>
      <c r="H123" s="144">
        <v>1.3658999999999999</v>
      </c>
      <c r="I123" s="16" t="s">
        <v>1340</v>
      </c>
      <c r="J123" s="140">
        <v>1</v>
      </c>
      <c r="K123" s="140">
        <v>1</v>
      </c>
      <c r="L123" s="140">
        <v>1</v>
      </c>
    </row>
    <row r="124" spans="1:12">
      <c r="A124" s="16" t="s">
        <v>156</v>
      </c>
      <c r="B124" s="16" t="s">
        <v>1365</v>
      </c>
      <c r="C124" s="16">
        <v>1</v>
      </c>
      <c r="D124" s="4" t="s">
        <v>1615</v>
      </c>
      <c r="E124" s="4" t="s">
        <v>1596</v>
      </c>
      <c r="F124" s="4" t="s">
        <v>2011</v>
      </c>
      <c r="G124" s="17">
        <v>2.27</v>
      </c>
      <c r="H124" s="144">
        <v>0.39550000000000002</v>
      </c>
      <c r="I124" s="16" t="s">
        <v>1340</v>
      </c>
      <c r="J124" s="140">
        <v>1</v>
      </c>
      <c r="K124" s="140">
        <v>1</v>
      </c>
      <c r="L124" s="140">
        <v>1</v>
      </c>
    </row>
    <row r="125" spans="1:12">
      <c r="A125" s="16" t="s">
        <v>157</v>
      </c>
      <c r="B125" s="16" t="s">
        <v>1365</v>
      </c>
      <c r="C125" s="16">
        <v>2</v>
      </c>
      <c r="D125" s="4" t="s">
        <v>1615</v>
      </c>
      <c r="E125" s="4" t="s">
        <v>1596</v>
      </c>
      <c r="F125" s="4" t="s">
        <v>2011</v>
      </c>
      <c r="G125" s="17">
        <v>2.62</v>
      </c>
      <c r="H125" s="144">
        <v>0.48</v>
      </c>
      <c r="I125" s="16" t="s">
        <v>1340</v>
      </c>
      <c r="J125" s="140">
        <v>1</v>
      </c>
      <c r="K125" s="140">
        <v>1</v>
      </c>
      <c r="L125" s="140">
        <v>1</v>
      </c>
    </row>
    <row r="126" spans="1:12">
      <c r="A126" s="16" t="s">
        <v>158</v>
      </c>
      <c r="B126" s="16" t="s">
        <v>1365</v>
      </c>
      <c r="C126" s="16">
        <v>3</v>
      </c>
      <c r="D126" s="4" t="s">
        <v>1615</v>
      </c>
      <c r="E126" s="4" t="s">
        <v>1596</v>
      </c>
      <c r="F126" s="4" t="s">
        <v>2011</v>
      </c>
      <c r="G126" s="17">
        <v>3.39</v>
      </c>
      <c r="H126" s="144">
        <v>0.5867</v>
      </c>
      <c r="I126" s="16" t="s">
        <v>1340</v>
      </c>
      <c r="J126" s="140">
        <v>1</v>
      </c>
      <c r="K126" s="140">
        <v>1</v>
      </c>
      <c r="L126" s="140">
        <v>1</v>
      </c>
    </row>
    <row r="127" spans="1:12">
      <c r="A127" s="16" t="s">
        <v>159</v>
      </c>
      <c r="B127" s="16" t="s">
        <v>1365</v>
      </c>
      <c r="C127" s="16">
        <v>4</v>
      </c>
      <c r="D127" s="4" t="s">
        <v>1615</v>
      </c>
      <c r="E127" s="4" t="s">
        <v>1596</v>
      </c>
      <c r="F127" s="4" t="s">
        <v>2011</v>
      </c>
      <c r="G127" s="17">
        <v>4.95</v>
      </c>
      <c r="H127" s="144">
        <v>0.80830000000000002</v>
      </c>
      <c r="I127" s="16" t="s">
        <v>1340</v>
      </c>
      <c r="J127" s="140">
        <v>1</v>
      </c>
      <c r="K127" s="140">
        <v>1</v>
      </c>
      <c r="L127" s="140">
        <v>1</v>
      </c>
    </row>
    <row r="128" spans="1:12">
      <c r="A128" s="16" t="s">
        <v>160</v>
      </c>
      <c r="B128" s="16" t="s">
        <v>1366</v>
      </c>
      <c r="C128" s="16">
        <v>1</v>
      </c>
      <c r="D128" s="4" t="s">
        <v>1616</v>
      </c>
      <c r="E128" s="4" t="s">
        <v>1590</v>
      </c>
      <c r="F128" s="4" t="s">
        <v>1590</v>
      </c>
      <c r="G128" s="17">
        <v>2.16</v>
      </c>
      <c r="H128" s="144">
        <v>0.45540000000000003</v>
      </c>
      <c r="I128" s="16" t="s">
        <v>1340</v>
      </c>
      <c r="J128" s="140">
        <v>1.75</v>
      </c>
      <c r="K128" s="140">
        <v>1.75</v>
      </c>
      <c r="L128" s="140">
        <v>1.75</v>
      </c>
    </row>
    <row r="129" spans="1:12">
      <c r="A129" s="16" t="s">
        <v>161</v>
      </c>
      <c r="B129" s="16" t="s">
        <v>1366</v>
      </c>
      <c r="C129" s="16">
        <v>2</v>
      </c>
      <c r="D129" s="4" t="s">
        <v>1616</v>
      </c>
      <c r="E129" s="4" t="s">
        <v>1590</v>
      </c>
      <c r="F129" s="4" t="s">
        <v>1590</v>
      </c>
      <c r="G129" s="17">
        <v>3.21</v>
      </c>
      <c r="H129" s="144">
        <v>0.6159</v>
      </c>
      <c r="I129" s="16" t="s">
        <v>1340</v>
      </c>
      <c r="J129" s="140">
        <v>1.75</v>
      </c>
      <c r="K129" s="140">
        <v>1.75</v>
      </c>
      <c r="L129" s="140">
        <v>1.75</v>
      </c>
    </row>
    <row r="130" spans="1:12">
      <c r="A130" s="16" t="s">
        <v>162</v>
      </c>
      <c r="B130" s="16" t="s">
        <v>1366</v>
      </c>
      <c r="C130" s="16">
        <v>3</v>
      </c>
      <c r="D130" s="4" t="s">
        <v>1616</v>
      </c>
      <c r="E130" s="4" t="s">
        <v>1590</v>
      </c>
      <c r="F130" s="4" t="s">
        <v>1590</v>
      </c>
      <c r="G130" s="17">
        <v>4.78</v>
      </c>
      <c r="H130" s="144">
        <v>0.87549999999999994</v>
      </c>
      <c r="I130" s="16" t="s">
        <v>1340</v>
      </c>
      <c r="J130" s="140">
        <v>1.75</v>
      </c>
      <c r="K130" s="140">
        <v>1.75</v>
      </c>
      <c r="L130" s="140">
        <v>1.75</v>
      </c>
    </row>
    <row r="131" spans="1:12">
      <c r="A131" s="16" t="s">
        <v>163</v>
      </c>
      <c r="B131" s="16" t="s">
        <v>1366</v>
      </c>
      <c r="C131" s="16">
        <v>4</v>
      </c>
      <c r="D131" s="4" t="s">
        <v>1616</v>
      </c>
      <c r="E131" s="4" t="s">
        <v>1590</v>
      </c>
      <c r="F131" s="4" t="s">
        <v>1590</v>
      </c>
      <c r="G131" s="17">
        <v>8.17</v>
      </c>
      <c r="H131" s="144">
        <v>1.5489999999999999</v>
      </c>
      <c r="I131" s="16" t="s">
        <v>1340</v>
      </c>
      <c r="J131" s="140">
        <v>1.75</v>
      </c>
      <c r="K131" s="140">
        <v>1.75</v>
      </c>
      <c r="L131" s="140">
        <v>1.75</v>
      </c>
    </row>
    <row r="132" spans="1:12">
      <c r="A132" s="16" t="s">
        <v>164</v>
      </c>
      <c r="B132" s="16" t="s">
        <v>1367</v>
      </c>
      <c r="C132" s="16">
        <v>1</v>
      </c>
      <c r="D132" s="4" t="s">
        <v>1617</v>
      </c>
      <c r="E132" s="4" t="s">
        <v>1596</v>
      </c>
      <c r="F132" s="4" t="s">
        <v>2011</v>
      </c>
      <c r="G132" s="17">
        <v>2.0099999999999998</v>
      </c>
      <c r="H132" s="144">
        <v>0.44109999999999999</v>
      </c>
      <c r="I132" s="16" t="s">
        <v>1340</v>
      </c>
      <c r="J132" s="140">
        <v>1</v>
      </c>
      <c r="K132" s="140">
        <v>1</v>
      </c>
      <c r="L132" s="140">
        <v>1</v>
      </c>
    </row>
    <row r="133" spans="1:12">
      <c r="A133" s="16" t="s">
        <v>165</v>
      </c>
      <c r="B133" s="16" t="s">
        <v>1367</v>
      </c>
      <c r="C133" s="16">
        <v>2</v>
      </c>
      <c r="D133" s="4" t="s">
        <v>1617</v>
      </c>
      <c r="E133" s="4" t="s">
        <v>1596</v>
      </c>
      <c r="F133" s="4" t="s">
        <v>2011</v>
      </c>
      <c r="G133" s="17">
        <v>3.12</v>
      </c>
      <c r="H133" s="144">
        <v>0.6</v>
      </c>
      <c r="I133" s="16" t="s">
        <v>1340</v>
      </c>
      <c r="J133" s="140">
        <v>1</v>
      </c>
      <c r="K133" s="140">
        <v>1</v>
      </c>
      <c r="L133" s="140">
        <v>1</v>
      </c>
    </row>
    <row r="134" spans="1:12">
      <c r="A134" s="16" t="s">
        <v>166</v>
      </c>
      <c r="B134" s="16" t="s">
        <v>1367</v>
      </c>
      <c r="C134" s="16">
        <v>3</v>
      </c>
      <c r="D134" s="4" t="s">
        <v>1617</v>
      </c>
      <c r="E134" s="4" t="s">
        <v>1596</v>
      </c>
      <c r="F134" s="4" t="s">
        <v>2011</v>
      </c>
      <c r="G134" s="17">
        <v>4.75</v>
      </c>
      <c r="H134" s="144">
        <v>0.86919999999999997</v>
      </c>
      <c r="I134" s="16" t="s">
        <v>1340</v>
      </c>
      <c r="J134" s="140">
        <v>1</v>
      </c>
      <c r="K134" s="140">
        <v>1</v>
      </c>
      <c r="L134" s="140">
        <v>1</v>
      </c>
    </row>
    <row r="135" spans="1:12">
      <c r="A135" s="16" t="s">
        <v>167</v>
      </c>
      <c r="B135" s="16" t="s">
        <v>1367</v>
      </c>
      <c r="C135" s="16">
        <v>4</v>
      </c>
      <c r="D135" s="4" t="s">
        <v>1617</v>
      </c>
      <c r="E135" s="4" t="s">
        <v>1596</v>
      </c>
      <c r="F135" s="4" t="s">
        <v>2011</v>
      </c>
      <c r="G135" s="17">
        <v>10.01</v>
      </c>
      <c r="H135" s="144">
        <v>1.72</v>
      </c>
      <c r="I135" s="16" t="s">
        <v>1340</v>
      </c>
      <c r="J135" s="140">
        <v>1</v>
      </c>
      <c r="K135" s="140">
        <v>1</v>
      </c>
      <c r="L135" s="140">
        <v>1</v>
      </c>
    </row>
    <row r="136" spans="1:12">
      <c r="A136" s="16" t="s">
        <v>168</v>
      </c>
      <c r="B136" s="16" t="s">
        <v>1368</v>
      </c>
      <c r="C136" s="16">
        <v>1</v>
      </c>
      <c r="D136" s="4" t="s">
        <v>1618</v>
      </c>
      <c r="E136" s="4" t="s">
        <v>1596</v>
      </c>
      <c r="F136" s="4" t="s">
        <v>2011</v>
      </c>
      <c r="G136" s="17">
        <v>1.51</v>
      </c>
      <c r="H136" s="144">
        <v>0.35849999999999999</v>
      </c>
      <c r="I136" s="16" t="s">
        <v>1340</v>
      </c>
      <c r="J136" s="140">
        <v>1</v>
      </c>
      <c r="K136" s="140">
        <v>1</v>
      </c>
      <c r="L136" s="140">
        <v>1</v>
      </c>
    </row>
    <row r="137" spans="1:12">
      <c r="A137" s="16" t="s">
        <v>169</v>
      </c>
      <c r="B137" s="16" t="s">
        <v>1368</v>
      </c>
      <c r="C137" s="16">
        <v>2</v>
      </c>
      <c r="D137" s="4" t="s">
        <v>1618</v>
      </c>
      <c r="E137" s="4" t="s">
        <v>1596</v>
      </c>
      <c r="F137" s="4" t="s">
        <v>2011</v>
      </c>
      <c r="G137" s="17">
        <v>2.5499999999999998</v>
      </c>
      <c r="H137" s="144">
        <v>0.55559999999999998</v>
      </c>
      <c r="I137" s="16" t="s">
        <v>1340</v>
      </c>
      <c r="J137" s="140">
        <v>1</v>
      </c>
      <c r="K137" s="140">
        <v>1</v>
      </c>
      <c r="L137" s="140">
        <v>1</v>
      </c>
    </row>
    <row r="138" spans="1:12">
      <c r="A138" s="16" t="s">
        <v>170</v>
      </c>
      <c r="B138" s="16" t="s">
        <v>1368</v>
      </c>
      <c r="C138" s="16">
        <v>3</v>
      </c>
      <c r="D138" s="4" t="s">
        <v>1618</v>
      </c>
      <c r="E138" s="4" t="s">
        <v>1596</v>
      </c>
      <c r="F138" s="4" t="s">
        <v>2011</v>
      </c>
      <c r="G138" s="17">
        <v>3.93</v>
      </c>
      <c r="H138" s="144">
        <v>0.78059999999999996</v>
      </c>
      <c r="I138" s="16" t="s">
        <v>1340</v>
      </c>
      <c r="J138" s="140">
        <v>1</v>
      </c>
      <c r="K138" s="140">
        <v>1</v>
      </c>
      <c r="L138" s="140">
        <v>1</v>
      </c>
    </row>
    <row r="139" spans="1:12">
      <c r="A139" s="16" t="s">
        <v>171</v>
      </c>
      <c r="B139" s="16" t="s">
        <v>1368</v>
      </c>
      <c r="C139" s="16">
        <v>4</v>
      </c>
      <c r="D139" s="4" t="s">
        <v>1618</v>
      </c>
      <c r="E139" s="4" t="s">
        <v>1596</v>
      </c>
      <c r="F139" s="4" t="s">
        <v>2011</v>
      </c>
      <c r="G139" s="17">
        <v>6.57</v>
      </c>
      <c r="H139" s="144">
        <v>1.3628</v>
      </c>
      <c r="I139" s="16" t="s">
        <v>1340</v>
      </c>
      <c r="J139" s="140">
        <v>1</v>
      </c>
      <c r="K139" s="140">
        <v>1</v>
      </c>
      <c r="L139" s="140">
        <v>1</v>
      </c>
    </row>
    <row r="140" spans="1:12">
      <c r="A140" s="16" t="s">
        <v>172</v>
      </c>
      <c r="B140" s="16" t="s">
        <v>1369</v>
      </c>
      <c r="C140" s="16">
        <v>1</v>
      </c>
      <c r="D140" s="4" t="s">
        <v>1619</v>
      </c>
      <c r="E140" s="4" t="s">
        <v>1596</v>
      </c>
      <c r="F140" s="4" t="s">
        <v>2011</v>
      </c>
      <c r="G140" s="17">
        <v>2.61</v>
      </c>
      <c r="H140" s="144">
        <v>0.4864</v>
      </c>
      <c r="I140" s="16" t="s">
        <v>1340</v>
      </c>
      <c r="J140" s="140">
        <v>1</v>
      </c>
      <c r="K140" s="140">
        <v>1</v>
      </c>
      <c r="L140" s="140">
        <v>1</v>
      </c>
    </row>
    <row r="141" spans="1:12">
      <c r="A141" s="16" t="s">
        <v>173</v>
      </c>
      <c r="B141" s="16" t="s">
        <v>1369</v>
      </c>
      <c r="C141" s="16">
        <v>2</v>
      </c>
      <c r="D141" s="4" t="s">
        <v>1619</v>
      </c>
      <c r="E141" s="4" t="s">
        <v>1596</v>
      </c>
      <c r="F141" s="4" t="s">
        <v>2011</v>
      </c>
      <c r="G141" s="17">
        <v>3.91</v>
      </c>
      <c r="H141" s="144">
        <v>0.61409999999999998</v>
      </c>
      <c r="I141" s="16" t="s">
        <v>1340</v>
      </c>
      <c r="J141" s="140">
        <v>1</v>
      </c>
      <c r="K141" s="140">
        <v>1</v>
      </c>
      <c r="L141" s="140">
        <v>1</v>
      </c>
    </row>
    <row r="142" spans="1:12">
      <c r="A142" s="16" t="s">
        <v>174</v>
      </c>
      <c r="B142" s="16" t="s">
        <v>1369</v>
      </c>
      <c r="C142" s="16">
        <v>3</v>
      </c>
      <c r="D142" s="4" t="s">
        <v>1619</v>
      </c>
      <c r="E142" s="4" t="s">
        <v>1596</v>
      </c>
      <c r="F142" s="4" t="s">
        <v>2011</v>
      </c>
      <c r="G142" s="17">
        <v>5.72</v>
      </c>
      <c r="H142" s="144">
        <v>0.80600000000000005</v>
      </c>
      <c r="I142" s="16" t="s">
        <v>1340</v>
      </c>
      <c r="J142" s="140">
        <v>1</v>
      </c>
      <c r="K142" s="140">
        <v>1</v>
      </c>
      <c r="L142" s="140">
        <v>1</v>
      </c>
    </row>
    <row r="143" spans="1:12">
      <c r="A143" s="16" t="s">
        <v>175</v>
      </c>
      <c r="B143" s="16" t="s">
        <v>1369</v>
      </c>
      <c r="C143" s="16">
        <v>4</v>
      </c>
      <c r="D143" s="4" t="s">
        <v>1619</v>
      </c>
      <c r="E143" s="4" t="s">
        <v>1596</v>
      </c>
      <c r="F143" s="4" t="s">
        <v>2011</v>
      </c>
      <c r="G143" s="17">
        <v>8.91</v>
      </c>
      <c r="H143" s="144">
        <v>1.2767999999999999</v>
      </c>
      <c r="I143" s="16" t="s">
        <v>1340</v>
      </c>
      <c r="J143" s="140">
        <v>1</v>
      </c>
      <c r="K143" s="140">
        <v>1</v>
      </c>
      <c r="L143" s="140">
        <v>1</v>
      </c>
    </row>
    <row r="144" spans="1:12">
      <c r="A144" s="16" t="s">
        <v>1620</v>
      </c>
      <c r="B144" s="16" t="s">
        <v>1621</v>
      </c>
      <c r="C144" s="16">
        <v>1</v>
      </c>
      <c r="D144" s="4" t="s">
        <v>1622</v>
      </c>
      <c r="E144" s="4" t="s">
        <v>1596</v>
      </c>
      <c r="F144" s="4" t="s">
        <v>2011</v>
      </c>
      <c r="G144" s="17">
        <v>2.31</v>
      </c>
      <c r="H144" s="144">
        <v>0.55059999999999998</v>
      </c>
      <c r="I144" s="16" t="s">
        <v>1340</v>
      </c>
      <c r="J144" s="140">
        <v>1</v>
      </c>
      <c r="K144" s="140">
        <v>1</v>
      </c>
      <c r="L144" s="140">
        <v>1</v>
      </c>
    </row>
    <row r="145" spans="1:12">
      <c r="A145" s="16" t="s">
        <v>1623</v>
      </c>
      <c r="B145" s="16" t="s">
        <v>1621</v>
      </c>
      <c r="C145" s="16">
        <v>2</v>
      </c>
      <c r="D145" s="4" t="s">
        <v>1622</v>
      </c>
      <c r="E145" s="4" t="s">
        <v>1596</v>
      </c>
      <c r="F145" s="4" t="s">
        <v>2011</v>
      </c>
      <c r="G145" s="17">
        <v>4.3499999999999996</v>
      </c>
      <c r="H145" s="144">
        <v>0.64680000000000004</v>
      </c>
      <c r="I145" s="16" t="s">
        <v>1340</v>
      </c>
      <c r="J145" s="140">
        <v>1</v>
      </c>
      <c r="K145" s="140">
        <v>1</v>
      </c>
      <c r="L145" s="140">
        <v>1</v>
      </c>
    </row>
    <row r="146" spans="1:12">
      <c r="A146" s="16" t="s">
        <v>1624</v>
      </c>
      <c r="B146" s="16" t="s">
        <v>1621</v>
      </c>
      <c r="C146" s="16">
        <v>3</v>
      </c>
      <c r="D146" s="4" t="s">
        <v>1622</v>
      </c>
      <c r="E146" s="4" t="s">
        <v>1596</v>
      </c>
      <c r="F146" s="4" t="s">
        <v>2011</v>
      </c>
      <c r="G146" s="17">
        <v>6.67</v>
      </c>
      <c r="H146" s="144">
        <v>0.88660000000000005</v>
      </c>
      <c r="I146" s="16" t="s">
        <v>1340</v>
      </c>
      <c r="J146" s="140">
        <v>1</v>
      </c>
      <c r="K146" s="140">
        <v>1</v>
      </c>
      <c r="L146" s="140">
        <v>1</v>
      </c>
    </row>
    <row r="147" spans="1:12">
      <c r="A147" s="16" t="s">
        <v>1625</v>
      </c>
      <c r="B147" s="16" t="s">
        <v>1621</v>
      </c>
      <c r="C147" s="16">
        <v>4</v>
      </c>
      <c r="D147" s="4" t="s">
        <v>1622</v>
      </c>
      <c r="E147" s="4" t="s">
        <v>1596</v>
      </c>
      <c r="F147" s="4" t="s">
        <v>2011</v>
      </c>
      <c r="G147" s="17">
        <v>6.7</v>
      </c>
      <c r="H147" s="144">
        <v>1.5117</v>
      </c>
      <c r="I147" s="16" t="s">
        <v>1340</v>
      </c>
      <c r="J147" s="140">
        <v>1</v>
      </c>
      <c r="K147" s="140">
        <v>1</v>
      </c>
      <c r="L147" s="140">
        <v>1</v>
      </c>
    </row>
    <row r="148" spans="1:12">
      <c r="A148" s="16" t="s">
        <v>176</v>
      </c>
      <c r="B148" s="16" t="s">
        <v>1370</v>
      </c>
      <c r="C148" s="16">
        <v>1</v>
      </c>
      <c r="D148" s="4" t="s">
        <v>1626</v>
      </c>
      <c r="E148" s="4" t="s">
        <v>1596</v>
      </c>
      <c r="F148" s="4" t="s">
        <v>2011</v>
      </c>
      <c r="G148" s="17">
        <v>2.36</v>
      </c>
      <c r="H148" s="144">
        <v>0.72609999999999997</v>
      </c>
      <c r="I148" s="16" t="s">
        <v>1340</v>
      </c>
      <c r="J148" s="140">
        <v>1</v>
      </c>
      <c r="K148" s="140">
        <v>1</v>
      </c>
      <c r="L148" s="140">
        <v>1</v>
      </c>
    </row>
    <row r="149" spans="1:12">
      <c r="A149" s="16" t="s">
        <v>177</v>
      </c>
      <c r="B149" s="16" t="s">
        <v>1370</v>
      </c>
      <c r="C149" s="16">
        <v>2</v>
      </c>
      <c r="D149" s="4" t="s">
        <v>1626</v>
      </c>
      <c r="E149" s="4" t="s">
        <v>1596</v>
      </c>
      <c r="F149" s="4" t="s">
        <v>2011</v>
      </c>
      <c r="G149" s="17">
        <v>3.33</v>
      </c>
      <c r="H149" s="144">
        <v>0.90459999999999996</v>
      </c>
      <c r="I149" s="16" t="s">
        <v>1340</v>
      </c>
      <c r="J149" s="140">
        <v>1</v>
      </c>
      <c r="K149" s="140">
        <v>1</v>
      </c>
      <c r="L149" s="140">
        <v>1</v>
      </c>
    </row>
    <row r="150" spans="1:12">
      <c r="A150" s="16" t="s">
        <v>178</v>
      </c>
      <c r="B150" s="16" t="s">
        <v>1370</v>
      </c>
      <c r="C150" s="16">
        <v>3</v>
      </c>
      <c r="D150" s="4" t="s">
        <v>1626</v>
      </c>
      <c r="E150" s="4" t="s">
        <v>1596</v>
      </c>
      <c r="F150" s="4" t="s">
        <v>2011</v>
      </c>
      <c r="G150" s="17">
        <v>5.87</v>
      </c>
      <c r="H150" s="144">
        <v>1.2022999999999999</v>
      </c>
      <c r="I150" s="16" t="s">
        <v>1340</v>
      </c>
      <c r="J150" s="140">
        <v>1</v>
      </c>
      <c r="K150" s="140">
        <v>1</v>
      </c>
      <c r="L150" s="140">
        <v>1</v>
      </c>
    </row>
    <row r="151" spans="1:12">
      <c r="A151" s="16" t="s">
        <v>179</v>
      </c>
      <c r="B151" s="16" t="s">
        <v>1370</v>
      </c>
      <c r="C151" s="16">
        <v>4</v>
      </c>
      <c r="D151" s="4" t="s">
        <v>1626</v>
      </c>
      <c r="E151" s="4" t="s">
        <v>1596</v>
      </c>
      <c r="F151" s="4" t="s">
        <v>2011</v>
      </c>
      <c r="G151" s="17">
        <v>16.07</v>
      </c>
      <c r="H151" s="144">
        <v>2.6196999999999999</v>
      </c>
      <c r="I151" s="16" t="s">
        <v>1340</v>
      </c>
      <c r="J151" s="140">
        <v>1</v>
      </c>
      <c r="K151" s="140">
        <v>1</v>
      </c>
      <c r="L151" s="140">
        <v>1</v>
      </c>
    </row>
    <row r="152" spans="1:12">
      <c r="A152" s="16" t="s">
        <v>180</v>
      </c>
      <c r="B152" s="16" t="s">
        <v>1371</v>
      </c>
      <c r="C152" s="16">
        <v>1</v>
      </c>
      <c r="D152" s="4" t="s">
        <v>1627</v>
      </c>
      <c r="E152" s="4" t="s">
        <v>1596</v>
      </c>
      <c r="F152" s="4" t="s">
        <v>2011</v>
      </c>
      <c r="G152" s="17">
        <v>2.35</v>
      </c>
      <c r="H152" s="144">
        <v>0.38390000000000002</v>
      </c>
      <c r="I152" s="16" t="s">
        <v>1340</v>
      </c>
      <c r="J152" s="140">
        <v>1</v>
      </c>
      <c r="K152" s="140">
        <v>1</v>
      </c>
      <c r="L152" s="140">
        <v>1</v>
      </c>
    </row>
    <row r="153" spans="1:12">
      <c r="A153" s="16" t="s">
        <v>181</v>
      </c>
      <c r="B153" s="16" t="s">
        <v>1371</v>
      </c>
      <c r="C153" s="16">
        <v>2</v>
      </c>
      <c r="D153" s="4" t="s">
        <v>1627</v>
      </c>
      <c r="E153" s="4" t="s">
        <v>1596</v>
      </c>
      <c r="F153" s="4" t="s">
        <v>2011</v>
      </c>
      <c r="G153" s="17">
        <v>2.86</v>
      </c>
      <c r="H153" s="144">
        <v>0.49399999999999999</v>
      </c>
      <c r="I153" s="16" t="s">
        <v>1340</v>
      </c>
      <c r="J153" s="140">
        <v>1</v>
      </c>
      <c r="K153" s="140">
        <v>1</v>
      </c>
      <c r="L153" s="140">
        <v>1</v>
      </c>
    </row>
    <row r="154" spans="1:12">
      <c r="A154" s="16" t="s">
        <v>182</v>
      </c>
      <c r="B154" s="16" t="s">
        <v>1371</v>
      </c>
      <c r="C154" s="16">
        <v>3</v>
      </c>
      <c r="D154" s="4" t="s">
        <v>1627</v>
      </c>
      <c r="E154" s="4" t="s">
        <v>1596</v>
      </c>
      <c r="F154" s="4" t="s">
        <v>2011</v>
      </c>
      <c r="G154" s="17">
        <v>4.26</v>
      </c>
      <c r="H154" s="144">
        <v>0.66339999999999999</v>
      </c>
      <c r="I154" s="16" t="s">
        <v>1340</v>
      </c>
      <c r="J154" s="140">
        <v>1</v>
      </c>
      <c r="K154" s="140">
        <v>1</v>
      </c>
      <c r="L154" s="140">
        <v>1</v>
      </c>
    </row>
    <row r="155" spans="1:12">
      <c r="A155" s="16" t="s">
        <v>183</v>
      </c>
      <c r="B155" s="16" t="s">
        <v>1371</v>
      </c>
      <c r="C155" s="16">
        <v>4</v>
      </c>
      <c r="D155" s="4" t="s">
        <v>1627</v>
      </c>
      <c r="E155" s="4" t="s">
        <v>1596</v>
      </c>
      <c r="F155" s="4" t="s">
        <v>2011</v>
      </c>
      <c r="G155" s="17">
        <v>9.44</v>
      </c>
      <c r="H155" s="144">
        <v>1.296</v>
      </c>
      <c r="I155" s="16" t="s">
        <v>1340</v>
      </c>
      <c r="J155" s="140">
        <v>1</v>
      </c>
      <c r="K155" s="140">
        <v>1</v>
      </c>
      <c r="L155" s="140">
        <v>1</v>
      </c>
    </row>
    <row r="156" spans="1:12">
      <c r="A156" s="16" t="s">
        <v>184</v>
      </c>
      <c r="B156" s="16" t="s">
        <v>1372</v>
      </c>
      <c r="C156" s="16">
        <v>1</v>
      </c>
      <c r="D156" s="4" t="s">
        <v>1628</v>
      </c>
      <c r="E156" s="4" t="s">
        <v>1596</v>
      </c>
      <c r="F156" s="4" t="s">
        <v>2011</v>
      </c>
      <c r="G156" s="17">
        <v>2.36</v>
      </c>
      <c r="H156" s="144">
        <v>1.3198000000000001</v>
      </c>
      <c r="I156" s="16" t="s">
        <v>1340</v>
      </c>
      <c r="J156" s="140">
        <v>1</v>
      </c>
      <c r="K156" s="140">
        <v>1</v>
      </c>
      <c r="L156" s="140">
        <v>1</v>
      </c>
    </row>
    <row r="157" spans="1:12">
      <c r="A157" s="16" t="s">
        <v>185</v>
      </c>
      <c r="B157" s="16" t="s">
        <v>1372</v>
      </c>
      <c r="C157" s="16">
        <v>2</v>
      </c>
      <c r="D157" s="4" t="s">
        <v>1628</v>
      </c>
      <c r="E157" s="4" t="s">
        <v>1596</v>
      </c>
      <c r="F157" s="4" t="s">
        <v>2011</v>
      </c>
      <c r="G157" s="17">
        <v>3.34</v>
      </c>
      <c r="H157" s="144">
        <v>1.6440999999999999</v>
      </c>
      <c r="I157" s="16" t="s">
        <v>1340</v>
      </c>
      <c r="J157" s="140">
        <v>1</v>
      </c>
      <c r="K157" s="140">
        <v>1</v>
      </c>
      <c r="L157" s="140">
        <v>1</v>
      </c>
    </row>
    <row r="158" spans="1:12">
      <c r="A158" s="16" t="s">
        <v>186</v>
      </c>
      <c r="B158" s="16" t="s">
        <v>1372</v>
      </c>
      <c r="C158" s="16">
        <v>3</v>
      </c>
      <c r="D158" s="4" t="s">
        <v>1628</v>
      </c>
      <c r="E158" s="4" t="s">
        <v>1596</v>
      </c>
      <c r="F158" s="4" t="s">
        <v>2011</v>
      </c>
      <c r="G158" s="17">
        <v>6.99</v>
      </c>
      <c r="H158" s="144">
        <v>2.6114999999999999</v>
      </c>
      <c r="I158" s="16" t="s">
        <v>1340</v>
      </c>
      <c r="J158" s="140">
        <v>1</v>
      </c>
      <c r="K158" s="140">
        <v>1</v>
      </c>
      <c r="L158" s="140">
        <v>1</v>
      </c>
    </row>
    <row r="159" spans="1:12">
      <c r="A159" s="16" t="s">
        <v>187</v>
      </c>
      <c r="B159" s="16" t="s">
        <v>1372</v>
      </c>
      <c r="C159" s="16">
        <v>4</v>
      </c>
      <c r="D159" s="4" t="s">
        <v>1628</v>
      </c>
      <c r="E159" s="4" t="s">
        <v>1596</v>
      </c>
      <c r="F159" s="4" t="s">
        <v>2011</v>
      </c>
      <c r="G159" s="17">
        <v>14.15</v>
      </c>
      <c r="H159" s="144">
        <v>4.3856000000000002</v>
      </c>
      <c r="I159" s="16" t="s">
        <v>1340</v>
      </c>
      <c r="J159" s="140">
        <v>1</v>
      </c>
      <c r="K159" s="140">
        <v>1</v>
      </c>
      <c r="L159" s="140">
        <v>1</v>
      </c>
    </row>
    <row r="160" spans="1:12">
      <c r="A160" s="16" t="s">
        <v>188</v>
      </c>
      <c r="B160" s="16" t="s">
        <v>1373</v>
      </c>
      <c r="C160" s="16">
        <v>1</v>
      </c>
      <c r="D160" s="4" t="s">
        <v>1629</v>
      </c>
      <c r="E160" s="4" t="s">
        <v>1596</v>
      </c>
      <c r="F160" s="4" t="s">
        <v>2011</v>
      </c>
      <c r="G160" s="17">
        <v>2.58</v>
      </c>
      <c r="H160" s="144">
        <v>0.96789999999999998</v>
      </c>
      <c r="I160" s="16" t="s">
        <v>1340</v>
      </c>
      <c r="J160" s="140">
        <v>1</v>
      </c>
      <c r="K160" s="140">
        <v>1</v>
      </c>
      <c r="L160" s="140">
        <v>1</v>
      </c>
    </row>
    <row r="161" spans="1:12">
      <c r="A161" s="16" t="s">
        <v>189</v>
      </c>
      <c r="B161" s="16" t="s">
        <v>1373</v>
      </c>
      <c r="C161" s="16">
        <v>2</v>
      </c>
      <c r="D161" s="4" t="s">
        <v>1629</v>
      </c>
      <c r="E161" s="4" t="s">
        <v>1596</v>
      </c>
      <c r="F161" s="4" t="s">
        <v>2011</v>
      </c>
      <c r="G161" s="17">
        <v>4.24</v>
      </c>
      <c r="H161" s="144">
        <v>1.4067000000000001</v>
      </c>
      <c r="I161" s="16" t="s">
        <v>1340</v>
      </c>
      <c r="J161" s="140">
        <v>1</v>
      </c>
      <c r="K161" s="140">
        <v>1</v>
      </c>
      <c r="L161" s="140">
        <v>1</v>
      </c>
    </row>
    <row r="162" spans="1:12">
      <c r="A162" s="16" t="s">
        <v>190</v>
      </c>
      <c r="B162" s="16" t="s">
        <v>1373</v>
      </c>
      <c r="C162" s="16">
        <v>3</v>
      </c>
      <c r="D162" s="4" t="s">
        <v>1629</v>
      </c>
      <c r="E162" s="4" t="s">
        <v>1596</v>
      </c>
      <c r="F162" s="4" t="s">
        <v>2011</v>
      </c>
      <c r="G162" s="17">
        <v>8.66</v>
      </c>
      <c r="H162" s="144">
        <v>2.4205999999999999</v>
      </c>
      <c r="I162" s="16" t="s">
        <v>1340</v>
      </c>
      <c r="J162" s="140">
        <v>1</v>
      </c>
      <c r="K162" s="140">
        <v>1</v>
      </c>
      <c r="L162" s="140">
        <v>1</v>
      </c>
    </row>
    <row r="163" spans="1:12">
      <c r="A163" s="16" t="s">
        <v>191</v>
      </c>
      <c r="B163" s="16" t="s">
        <v>1373</v>
      </c>
      <c r="C163" s="16">
        <v>4</v>
      </c>
      <c r="D163" s="4" t="s">
        <v>1629</v>
      </c>
      <c r="E163" s="4" t="s">
        <v>1596</v>
      </c>
      <c r="F163" s="4" t="s">
        <v>2011</v>
      </c>
      <c r="G163" s="17">
        <v>17.420000000000002</v>
      </c>
      <c r="H163" s="144">
        <v>4.5473999999999997</v>
      </c>
      <c r="I163" s="16" t="s">
        <v>1340</v>
      </c>
      <c r="J163" s="140">
        <v>1</v>
      </c>
      <c r="K163" s="140">
        <v>1</v>
      </c>
      <c r="L163" s="140">
        <v>1</v>
      </c>
    </row>
    <row r="164" spans="1:12">
      <c r="A164" s="16" t="s">
        <v>192</v>
      </c>
      <c r="B164" s="16" t="s">
        <v>1374</v>
      </c>
      <c r="C164" s="16">
        <v>1</v>
      </c>
      <c r="D164" s="4" t="s">
        <v>1630</v>
      </c>
      <c r="E164" s="4" t="s">
        <v>1596</v>
      </c>
      <c r="F164" s="4" t="s">
        <v>2011</v>
      </c>
      <c r="G164" s="17">
        <v>1.64</v>
      </c>
      <c r="H164" s="144">
        <v>0.96040000000000003</v>
      </c>
      <c r="I164" s="16" t="s">
        <v>1340</v>
      </c>
      <c r="J164" s="140">
        <v>1</v>
      </c>
      <c r="K164" s="140">
        <v>1</v>
      </c>
      <c r="L164" s="140">
        <v>1</v>
      </c>
    </row>
    <row r="165" spans="1:12">
      <c r="A165" s="16" t="s">
        <v>193</v>
      </c>
      <c r="B165" s="16" t="s">
        <v>1374</v>
      </c>
      <c r="C165" s="16">
        <v>2</v>
      </c>
      <c r="D165" s="4" t="s">
        <v>1630</v>
      </c>
      <c r="E165" s="4" t="s">
        <v>1596</v>
      </c>
      <c r="F165" s="4" t="s">
        <v>2011</v>
      </c>
      <c r="G165" s="17">
        <v>2.64</v>
      </c>
      <c r="H165" s="144">
        <v>1.2459</v>
      </c>
      <c r="I165" s="16" t="s">
        <v>1340</v>
      </c>
      <c r="J165" s="140">
        <v>1</v>
      </c>
      <c r="K165" s="140">
        <v>1</v>
      </c>
      <c r="L165" s="140">
        <v>1</v>
      </c>
    </row>
    <row r="166" spans="1:12">
      <c r="A166" s="16" t="s">
        <v>194</v>
      </c>
      <c r="B166" s="16" t="s">
        <v>1374</v>
      </c>
      <c r="C166" s="16">
        <v>3</v>
      </c>
      <c r="D166" s="4" t="s">
        <v>1630</v>
      </c>
      <c r="E166" s="4" t="s">
        <v>1596</v>
      </c>
      <c r="F166" s="4" t="s">
        <v>2011</v>
      </c>
      <c r="G166" s="17">
        <v>5.74</v>
      </c>
      <c r="H166" s="144">
        <v>1.8609</v>
      </c>
      <c r="I166" s="16" t="s">
        <v>1340</v>
      </c>
      <c r="J166" s="140">
        <v>1</v>
      </c>
      <c r="K166" s="140">
        <v>1</v>
      </c>
      <c r="L166" s="140">
        <v>1</v>
      </c>
    </row>
    <row r="167" spans="1:12">
      <c r="A167" s="16" t="s">
        <v>195</v>
      </c>
      <c r="B167" s="16" t="s">
        <v>1374</v>
      </c>
      <c r="C167" s="16">
        <v>4</v>
      </c>
      <c r="D167" s="4" t="s">
        <v>1630</v>
      </c>
      <c r="E167" s="4" t="s">
        <v>1596</v>
      </c>
      <c r="F167" s="4" t="s">
        <v>2011</v>
      </c>
      <c r="G167" s="17">
        <v>14.89</v>
      </c>
      <c r="H167" s="144">
        <v>4.2333999999999996</v>
      </c>
      <c r="I167" s="16" t="s">
        <v>1340</v>
      </c>
      <c r="J167" s="140">
        <v>1</v>
      </c>
      <c r="K167" s="140">
        <v>1</v>
      </c>
      <c r="L167" s="140">
        <v>1</v>
      </c>
    </row>
    <row r="168" spans="1:12">
      <c r="A168" s="16" t="s">
        <v>196</v>
      </c>
      <c r="B168" s="16" t="s">
        <v>1375</v>
      </c>
      <c r="C168" s="16">
        <v>1</v>
      </c>
      <c r="D168" s="4" t="s">
        <v>1631</v>
      </c>
      <c r="E168" s="4" t="s">
        <v>1596</v>
      </c>
      <c r="F168" s="4" t="s">
        <v>2011</v>
      </c>
      <c r="G168" s="17">
        <v>1.37</v>
      </c>
      <c r="H168" s="144">
        <v>0.65790000000000004</v>
      </c>
      <c r="I168" s="16" t="s">
        <v>1340</v>
      </c>
      <c r="J168" s="140">
        <v>1</v>
      </c>
      <c r="K168" s="140">
        <v>1</v>
      </c>
      <c r="L168" s="140">
        <v>1</v>
      </c>
    </row>
    <row r="169" spans="1:12">
      <c r="A169" s="16" t="s">
        <v>197</v>
      </c>
      <c r="B169" s="16" t="s">
        <v>1375</v>
      </c>
      <c r="C169" s="16">
        <v>2</v>
      </c>
      <c r="D169" s="4" t="s">
        <v>1631</v>
      </c>
      <c r="E169" s="4" t="s">
        <v>1596</v>
      </c>
      <c r="F169" s="4" t="s">
        <v>2011</v>
      </c>
      <c r="G169" s="17">
        <v>1.77</v>
      </c>
      <c r="H169" s="144">
        <v>0.76190000000000002</v>
      </c>
      <c r="I169" s="16" t="s">
        <v>1340</v>
      </c>
      <c r="J169" s="140">
        <v>1</v>
      </c>
      <c r="K169" s="140">
        <v>1</v>
      </c>
      <c r="L169" s="140">
        <v>1</v>
      </c>
    </row>
    <row r="170" spans="1:12">
      <c r="A170" s="16" t="s">
        <v>198</v>
      </c>
      <c r="B170" s="16" t="s">
        <v>1375</v>
      </c>
      <c r="C170" s="16">
        <v>3</v>
      </c>
      <c r="D170" s="4" t="s">
        <v>1631</v>
      </c>
      <c r="E170" s="4" t="s">
        <v>1596</v>
      </c>
      <c r="F170" s="4" t="s">
        <v>2011</v>
      </c>
      <c r="G170" s="17">
        <v>3.12</v>
      </c>
      <c r="H170" s="144">
        <v>1.0031000000000001</v>
      </c>
      <c r="I170" s="16" t="s">
        <v>1340</v>
      </c>
      <c r="J170" s="140">
        <v>1</v>
      </c>
      <c r="K170" s="140">
        <v>1</v>
      </c>
      <c r="L170" s="140">
        <v>1</v>
      </c>
    </row>
    <row r="171" spans="1:12">
      <c r="A171" s="16" t="s">
        <v>199</v>
      </c>
      <c r="B171" s="16" t="s">
        <v>1375</v>
      </c>
      <c r="C171" s="16">
        <v>4</v>
      </c>
      <c r="D171" s="4" t="s">
        <v>1631</v>
      </c>
      <c r="E171" s="4" t="s">
        <v>1596</v>
      </c>
      <c r="F171" s="4" t="s">
        <v>2011</v>
      </c>
      <c r="G171" s="17">
        <v>6.82</v>
      </c>
      <c r="H171" s="144">
        <v>1.7292000000000001</v>
      </c>
      <c r="I171" s="16" t="s">
        <v>1340</v>
      </c>
      <c r="J171" s="140">
        <v>1</v>
      </c>
      <c r="K171" s="140">
        <v>1</v>
      </c>
      <c r="L171" s="140">
        <v>1</v>
      </c>
    </row>
    <row r="172" spans="1:12">
      <c r="A172" s="16" t="s">
        <v>200</v>
      </c>
      <c r="B172" s="16" t="s">
        <v>1376</v>
      </c>
      <c r="C172" s="16">
        <v>1</v>
      </c>
      <c r="D172" s="4" t="s">
        <v>1632</v>
      </c>
      <c r="E172" s="4" t="s">
        <v>1596</v>
      </c>
      <c r="F172" s="4" t="s">
        <v>2011</v>
      </c>
      <c r="G172" s="17">
        <v>1.39</v>
      </c>
      <c r="H172" s="144">
        <v>0.42080000000000001</v>
      </c>
      <c r="I172" s="16" t="s">
        <v>1340</v>
      </c>
      <c r="J172" s="140">
        <v>1</v>
      </c>
      <c r="K172" s="140">
        <v>1</v>
      </c>
      <c r="L172" s="140">
        <v>1</v>
      </c>
    </row>
    <row r="173" spans="1:12">
      <c r="A173" s="16" t="s">
        <v>201</v>
      </c>
      <c r="B173" s="16" t="s">
        <v>1376</v>
      </c>
      <c r="C173" s="16">
        <v>2</v>
      </c>
      <c r="D173" s="4" t="s">
        <v>1632</v>
      </c>
      <c r="E173" s="4" t="s">
        <v>1596</v>
      </c>
      <c r="F173" s="4" t="s">
        <v>2011</v>
      </c>
      <c r="G173" s="17">
        <v>2.04</v>
      </c>
      <c r="H173" s="144">
        <v>0.56820000000000004</v>
      </c>
      <c r="I173" s="16" t="s">
        <v>1340</v>
      </c>
      <c r="J173" s="140">
        <v>1</v>
      </c>
      <c r="K173" s="140">
        <v>1</v>
      </c>
      <c r="L173" s="140">
        <v>1</v>
      </c>
    </row>
    <row r="174" spans="1:12">
      <c r="A174" s="16" t="s">
        <v>202</v>
      </c>
      <c r="B174" s="16" t="s">
        <v>1376</v>
      </c>
      <c r="C174" s="16">
        <v>3</v>
      </c>
      <c r="D174" s="4" t="s">
        <v>1632</v>
      </c>
      <c r="E174" s="4" t="s">
        <v>1596</v>
      </c>
      <c r="F174" s="4" t="s">
        <v>2011</v>
      </c>
      <c r="G174" s="17">
        <v>3.39</v>
      </c>
      <c r="H174" s="144">
        <v>0.85199999999999998</v>
      </c>
      <c r="I174" s="16" t="s">
        <v>1340</v>
      </c>
      <c r="J174" s="140">
        <v>1</v>
      </c>
      <c r="K174" s="140">
        <v>1</v>
      </c>
      <c r="L174" s="140">
        <v>1</v>
      </c>
    </row>
    <row r="175" spans="1:12">
      <c r="A175" s="16" t="s">
        <v>203</v>
      </c>
      <c r="B175" s="16" t="s">
        <v>1376</v>
      </c>
      <c r="C175" s="16">
        <v>4</v>
      </c>
      <c r="D175" s="4" t="s">
        <v>1632</v>
      </c>
      <c r="E175" s="4" t="s">
        <v>1596</v>
      </c>
      <c r="F175" s="4" t="s">
        <v>2011</v>
      </c>
      <c r="G175" s="17">
        <v>8.69</v>
      </c>
      <c r="H175" s="144">
        <v>1.8409</v>
      </c>
      <c r="I175" s="16" t="s">
        <v>1340</v>
      </c>
      <c r="J175" s="140">
        <v>1</v>
      </c>
      <c r="K175" s="140">
        <v>1</v>
      </c>
      <c r="L175" s="140">
        <v>1</v>
      </c>
    </row>
    <row r="176" spans="1:12">
      <c r="A176" s="16" t="s">
        <v>204</v>
      </c>
      <c r="B176" s="16" t="s">
        <v>1377</v>
      </c>
      <c r="C176" s="16">
        <v>1</v>
      </c>
      <c r="D176" s="4" t="s">
        <v>1633</v>
      </c>
      <c r="E176" s="4" t="s">
        <v>1596</v>
      </c>
      <c r="F176" s="4" t="s">
        <v>2011</v>
      </c>
      <c r="G176" s="17">
        <v>2.1</v>
      </c>
      <c r="H176" s="144">
        <v>0.71360000000000001</v>
      </c>
      <c r="I176" s="16" t="s">
        <v>1340</v>
      </c>
      <c r="J176" s="140">
        <v>1</v>
      </c>
      <c r="K176" s="140">
        <v>1</v>
      </c>
      <c r="L176" s="140">
        <v>1</v>
      </c>
    </row>
    <row r="177" spans="1:12">
      <c r="A177" s="16" t="s">
        <v>205</v>
      </c>
      <c r="B177" s="16" t="s">
        <v>1377</v>
      </c>
      <c r="C177" s="16">
        <v>2</v>
      </c>
      <c r="D177" s="4" t="s">
        <v>1633</v>
      </c>
      <c r="E177" s="4" t="s">
        <v>1596</v>
      </c>
      <c r="F177" s="4" t="s">
        <v>2011</v>
      </c>
      <c r="G177" s="17">
        <v>3.24</v>
      </c>
      <c r="H177" s="144">
        <v>0.88859999999999995</v>
      </c>
      <c r="I177" s="16" t="s">
        <v>1340</v>
      </c>
      <c r="J177" s="140">
        <v>1</v>
      </c>
      <c r="K177" s="140">
        <v>1</v>
      </c>
      <c r="L177" s="140">
        <v>1</v>
      </c>
    </row>
    <row r="178" spans="1:12">
      <c r="A178" s="16" t="s">
        <v>206</v>
      </c>
      <c r="B178" s="16" t="s">
        <v>1377</v>
      </c>
      <c r="C178" s="16">
        <v>3</v>
      </c>
      <c r="D178" s="4" t="s">
        <v>1633</v>
      </c>
      <c r="E178" s="4" t="s">
        <v>1596</v>
      </c>
      <c r="F178" s="4" t="s">
        <v>2011</v>
      </c>
      <c r="G178" s="17">
        <v>6.49</v>
      </c>
      <c r="H178" s="144">
        <v>1.3723000000000001</v>
      </c>
      <c r="I178" s="16" t="s">
        <v>1340</v>
      </c>
      <c r="J178" s="140">
        <v>1</v>
      </c>
      <c r="K178" s="140">
        <v>1</v>
      </c>
      <c r="L178" s="140">
        <v>1</v>
      </c>
    </row>
    <row r="179" spans="1:12">
      <c r="A179" s="16" t="s">
        <v>207</v>
      </c>
      <c r="B179" s="16" t="s">
        <v>1377</v>
      </c>
      <c r="C179" s="16">
        <v>4</v>
      </c>
      <c r="D179" s="4" t="s">
        <v>1633</v>
      </c>
      <c r="E179" s="4" t="s">
        <v>1596</v>
      </c>
      <c r="F179" s="4" t="s">
        <v>2011</v>
      </c>
      <c r="G179" s="17">
        <v>12.68</v>
      </c>
      <c r="H179" s="144">
        <v>2.5348000000000002</v>
      </c>
      <c r="I179" s="16" t="s">
        <v>1340</v>
      </c>
      <c r="J179" s="140">
        <v>1</v>
      </c>
      <c r="K179" s="140">
        <v>1</v>
      </c>
      <c r="L179" s="140">
        <v>1</v>
      </c>
    </row>
    <row r="180" spans="1:12">
      <c r="A180" s="16" t="s">
        <v>208</v>
      </c>
      <c r="B180" s="16">
        <v>110</v>
      </c>
      <c r="C180" s="16">
        <v>1</v>
      </c>
      <c r="D180" s="4" t="s">
        <v>1634</v>
      </c>
      <c r="E180" s="4" t="s">
        <v>1596</v>
      </c>
      <c r="F180" s="4" t="s">
        <v>2011</v>
      </c>
      <c r="G180" s="17">
        <v>2.2799999999999998</v>
      </c>
      <c r="H180" s="144">
        <v>0.59699999999999998</v>
      </c>
      <c r="I180" s="16" t="s">
        <v>1340</v>
      </c>
      <c r="J180" s="140">
        <v>1</v>
      </c>
      <c r="K180" s="140">
        <v>1</v>
      </c>
      <c r="L180" s="140">
        <v>1</v>
      </c>
    </row>
    <row r="181" spans="1:12">
      <c r="A181" s="16" t="s">
        <v>209</v>
      </c>
      <c r="B181" s="16">
        <v>110</v>
      </c>
      <c r="C181" s="16">
        <v>2</v>
      </c>
      <c r="D181" s="4" t="s">
        <v>1634</v>
      </c>
      <c r="E181" s="4" t="s">
        <v>1596</v>
      </c>
      <c r="F181" s="4" t="s">
        <v>2011</v>
      </c>
      <c r="G181" s="17">
        <v>3.32</v>
      </c>
      <c r="H181" s="144">
        <v>0.60240000000000005</v>
      </c>
      <c r="I181" s="16" t="s">
        <v>1340</v>
      </c>
      <c r="J181" s="140">
        <v>1</v>
      </c>
      <c r="K181" s="140">
        <v>1</v>
      </c>
      <c r="L181" s="140">
        <v>1</v>
      </c>
    </row>
    <row r="182" spans="1:12">
      <c r="A182" s="16" t="s">
        <v>210</v>
      </c>
      <c r="B182" s="16">
        <v>110</v>
      </c>
      <c r="C182" s="16">
        <v>3</v>
      </c>
      <c r="D182" s="4" t="s">
        <v>1634</v>
      </c>
      <c r="E182" s="4" t="s">
        <v>1596</v>
      </c>
      <c r="F182" s="4" t="s">
        <v>2011</v>
      </c>
      <c r="G182" s="17">
        <v>5.74</v>
      </c>
      <c r="H182" s="144">
        <v>0.80389999999999995</v>
      </c>
      <c r="I182" s="16" t="s">
        <v>1340</v>
      </c>
      <c r="J182" s="140">
        <v>1</v>
      </c>
      <c r="K182" s="140">
        <v>1</v>
      </c>
      <c r="L182" s="140">
        <v>1</v>
      </c>
    </row>
    <row r="183" spans="1:12">
      <c r="A183" s="16" t="s">
        <v>211</v>
      </c>
      <c r="B183" s="16">
        <v>110</v>
      </c>
      <c r="C183" s="16">
        <v>4</v>
      </c>
      <c r="D183" s="4" t="s">
        <v>1634</v>
      </c>
      <c r="E183" s="4" t="s">
        <v>1596</v>
      </c>
      <c r="F183" s="4" t="s">
        <v>2011</v>
      </c>
      <c r="G183" s="17">
        <v>9.2100000000000009</v>
      </c>
      <c r="H183" s="144">
        <v>1.3414999999999999</v>
      </c>
      <c r="I183" s="16" t="s">
        <v>1340</v>
      </c>
      <c r="J183" s="140">
        <v>1</v>
      </c>
      <c r="K183" s="140">
        <v>1</v>
      </c>
      <c r="L183" s="140">
        <v>1</v>
      </c>
    </row>
    <row r="184" spans="1:12">
      <c r="A184" s="16" t="s">
        <v>212</v>
      </c>
      <c r="B184" s="16">
        <v>111</v>
      </c>
      <c r="C184" s="16">
        <v>1</v>
      </c>
      <c r="D184" s="4" t="s">
        <v>1635</v>
      </c>
      <c r="E184" s="4" t="s">
        <v>1596</v>
      </c>
      <c r="F184" s="4" t="s">
        <v>2011</v>
      </c>
      <c r="G184" s="17">
        <v>1.98</v>
      </c>
      <c r="H184" s="144">
        <v>0.43390000000000001</v>
      </c>
      <c r="I184" s="16" t="s">
        <v>1340</v>
      </c>
      <c r="J184" s="140">
        <v>1</v>
      </c>
      <c r="K184" s="140">
        <v>1</v>
      </c>
      <c r="L184" s="140">
        <v>1</v>
      </c>
    </row>
    <row r="185" spans="1:12">
      <c r="A185" s="16" t="s">
        <v>213</v>
      </c>
      <c r="B185" s="16">
        <v>111</v>
      </c>
      <c r="C185" s="16">
        <v>2</v>
      </c>
      <c r="D185" s="4" t="s">
        <v>1635</v>
      </c>
      <c r="E185" s="4" t="s">
        <v>1596</v>
      </c>
      <c r="F185" s="4" t="s">
        <v>2011</v>
      </c>
      <c r="G185" s="17">
        <v>2.37</v>
      </c>
      <c r="H185" s="144">
        <v>0.48870000000000002</v>
      </c>
      <c r="I185" s="16" t="s">
        <v>1340</v>
      </c>
      <c r="J185" s="140">
        <v>1</v>
      </c>
      <c r="K185" s="140">
        <v>1</v>
      </c>
      <c r="L185" s="140">
        <v>1</v>
      </c>
    </row>
    <row r="186" spans="1:12">
      <c r="A186" s="16" t="s">
        <v>214</v>
      </c>
      <c r="B186" s="16">
        <v>111</v>
      </c>
      <c r="C186" s="16">
        <v>3</v>
      </c>
      <c r="D186" s="4" t="s">
        <v>1635</v>
      </c>
      <c r="E186" s="4" t="s">
        <v>1596</v>
      </c>
      <c r="F186" s="4" t="s">
        <v>2011</v>
      </c>
      <c r="G186" s="17">
        <v>3.03</v>
      </c>
      <c r="H186" s="144">
        <v>0.57450000000000001</v>
      </c>
      <c r="I186" s="16" t="s">
        <v>1340</v>
      </c>
      <c r="J186" s="140">
        <v>1</v>
      </c>
      <c r="K186" s="140">
        <v>1</v>
      </c>
      <c r="L186" s="140">
        <v>1</v>
      </c>
    </row>
    <row r="187" spans="1:12">
      <c r="A187" s="16" t="s">
        <v>215</v>
      </c>
      <c r="B187" s="16">
        <v>111</v>
      </c>
      <c r="C187" s="16">
        <v>4</v>
      </c>
      <c r="D187" s="4" t="s">
        <v>1635</v>
      </c>
      <c r="E187" s="4" t="s">
        <v>1596</v>
      </c>
      <c r="F187" s="4" t="s">
        <v>2011</v>
      </c>
      <c r="G187" s="17">
        <v>5.28</v>
      </c>
      <c r="H187" s="144">
        <v>0.87549999999999994</v>
      </c>
      <c r="I187" s="16" t="s">
        <v>1340</v>
      </c>
      <c r="J187" s="140">
        <v>1</v>
      </c>
      <c r="K187" s="140">
        <v>1</v>
      </c>
      <c r="L187" s="140">
        <v>1</v>
      </c>
    </row>
    <row r="188" spans="1:12">
      <c r="A188" s="16" t="s">
        <v>216</v>
      </c>
      <c r="B188" s="16">
        <v>113</v>
      </c>
      <c r="C188" s="16">
        <v>1</v>
      </c>
      <c r="D188" s="4" t="s">
        <v>1636</v>
      </c>
      <c r="E188" s="4" t="s">
        <v>1596</v>
      </c>
      <c r="F188" s="4" t="s">
        <v>2011</v>
      </c>
      <c r="G188" s="17">
        <v>1.69</v>
      </c>
      <c r="H188" s="144">
        <v>0.25640000000000002</v>
      </c>
      <c r="I188" s="16" t="s">
        <v>1340</v>
      </c>
      <c r="J188" s="140">
        <v>1</v>
      </c>
      <c r="K188" s="140">
        <v>1</v>
      </c>
      <c r="L188" s="140">
        <v>1</v>
      </c>
    </row>
    <row r="189" spans="1:12">
      <c r="A189" s="16" t="s">
        <v>217</v>
      </c>
      <c r="B189" s="16">
        <v>113</v>
      </c>
      <c r="C189" s="16">
        <v>2</v>
      </c>
      <c r="D189" s="4" t="s">
        <v>1636</v>
      </c>
      <c r="E189" s="4" t="s">
        <v>1596</v>
      </c>
      <c r="F189" s="4" t="s">
        <v>2011</v>
      </c>
      <c r="G189" s="17">
        <v>2.33</v>
      </c>
      <c r="H189" s="144">
        <v>0.36409999999999998</v>
      </c>
      <c r="I189" s="16" t="s">
        <v>1340</v>
      </c>
      <c r="J189" s="140">
        <v>1</v>
      </c>
      <c r="K189" s="140">
        <v>1</v>
      </c>
      <c r="L189" s="140">
        <v>1</v>
      </c>
    </row>
    <row r="190" spans="1:12">
      <c r="A190" s="16" t="s">
        <v>218</v>
      </c>
      <c r="B190" s="16">
        <v>113</v>
      </c>
      <c r="C190" s="16">
        <v>3</v>
      </c>
      <c r="D190" s="4" t="s">
        <v>1636</v>
      </c>
      <c r="E190" s="4" t="s">
        <v>1596</v>
      </c>
      <c r="F190" s="4" t="s">
        <v>2011</v>
      </c>
      <c r="G190" s="17">
        <v>3.33</v>
      </c>
      <c r="H190" s="144">
        <v>0.52290000000000003</v>
      </c>
      <c r="I190" s="16" t="s">
        <v>1340</v>
      </c>
      <c r="J190" s="140">
        <v>1</v>
      </c>
      <c r="K190" s="140">
        <v>1</v>
      </c>
      <c r="L190" s="140">
        <v>1</v>
      </c>
    </row>
    <row r="191" spans="1:12">
      <c r="A191" s="16" t="s">
        <v>219</v>
      </c>
      <c r="B191" s="16">
        <v>113</v>
      </c>
      <c r="C191" s="16">
        <v>4</v>
      </c>
      <c r="D191" s="4" t="s">
        <v>1636</v>
      </c>
      <c r="E191" s="4" t="s">
        <v>1596</v>
      </c>
      <c r="F191" s="4" t="s">
        <v>2011</v>
      </c>
      <c r="G191" s="17">
        <v>5.75</v>
      </c>
      <c r="H191" s="144">
        <v>0.9365</v>
      </c>
      <c r="I191" s="16" t="s">
        <v>1340</v>
      </c>
      <c r="J191" s="140">
        <v>1</v>
      </c>
      <c r="K191" s="140">
        <v>1</v>
      </c>
      <c r="L191" s="140">
        <v>1</v>
      </c>
    </row>
    <row r="192" spans="1:12">
      <c r="A192" s="16" t="s">
        <v>220</v>
      </c>
      <c r="B192" s="16">
        <v>114</v>
      </c>
      <c r="C192" s="16">
        <v>1</v>
      </c>
      <c r="D192" s="4" t="s">
        <v>1637</v>
      </c>
      <c r="E192" s="4" t="s">
        <v>1596</v>
      </c>
      <c r="F192" s="4" t="s">
        <v>2011</v>
      </c>
      <c r="G192" s="17">
        <v>2.08</v>
      </c>
      <c r="H192" s="144">
        <v>0.32669999999999999</v>
      </c>
      <c r="I192" s="16" t="s">
        <v>1340</v>
      </c>
      <c r="J192" s="140">
        <v>1</v>
      </c>
      <c r="K192" s="140">
        <v>1</v>
      </c>
      <c r="L192" s="140">
        <v>1</v>
      </c>
    </row>
    <row r="193" spans="1:12">
      <c r="A193" s="16" t="s">
        <v>221</v>
      </c>
      <c r="B193" s="16">
        <v>114</v>
      </c>
      <c r="C193" s="16">
        <v>2</v>
      </c>
      <c r="D193" s="4" t="s">
        <v>1637</v>
      </c>
      <c r="E193" s="4" t="s">
        <v>1596</v>
      </c>
      <c r="F193" s="4" t="s">
        <v>2011</v>
      </c>
      <c r="G193" s="17">
        <v>2.58</v>
      </c>
      <c r="H193" s="144">
        <v>0.43309999999999998</v>
      </c>
      <c r="I193" s="16" t="s">
        <v>1340</v>
      </c>
      <c r="J193" s="140">
        <v>1</v>
      </c>
      <c r="K193" s="140">
        <v>1</v>
      </c>
      <c r="L193" s="140">
        <v>1</v>
      </c>
    </row>
    <row r="194" spans="1:12">
      <c r="A194" s="16" t="s">
        <v>222</v>
      </c>
      <c r="B194" s="16">
        <v>114</v>
      </c>
      <c r="C194" s="16">
        <v>3</v>
      </c>
      <c r="D194" s="4" t="s">
        <v>1637</v>
      </c>
      <c r="E194" s="4" t="s">
        <v>1596</v>
      </c>
      <c r="F194" s="4" t="s">
        <v>2011</v>
      </c>
      <c r="G194" s="17">
        <v>3.59</v>
      </c>
      <c r="H194" s="144">
        <v>0.61550000000000005</v>
      </c>
      <c r="I194" s="16" t="s">
        <v>1340</v>
      </c>
      <c r="J194" s="140">
        <v>1</v>
      </c>
      <c r="K194" s="140">
        <v>1</v>
      </c>
      <c r="L194" s="140">
        <v>1</v>
      </c>
    </row>
    <row r="195" spans="1:12">
      <c r="A195" s="16" t="s">
        <v>223</v>
      </c>
      <c r="B195" s="16">
        <v>114</v>
      </c>
      <c r="C195" s="16">
        <v>4</v>
      </c>
      <c r="D195" s="4" t="s">
        <v>1637</v>
      </c>
      <c r="E195" s="4" t="s">
        <v>1596</v>
      </c>
      <c r="F195" s="4" t="s">
        <v>2011</v>
      </c>
      <c r="G195" s="17">
        <v>8.32</v>
      </c>
      <c r="H195" s="144">
        <v>1.4145000000000001</v>
      </c>
      <c r="I195" s="16" t="s">
        <v>1340</v>
      </c>
      <c r="J195" s="140">
        <v>1</v>
      </c>
      <c r="K195" s="140">
        <v>1</v>
      </c>
      <c r="L195" s="140">
        <v>1</v>
      </c>
    </row>
    <row r="196" spans="1:12">
      <c r="A196" s="16" t="s">
        <v>224</v>
      </c>
      <c r="B196" s="16">
        <v>115</v>
      </c>
      <c r="C196" s="16">
        <v>1</v>
      </c>
      <c r="D196" s="4" t="s">
        <v>1638</v>
      </c>
      <c r="E196" s="4" t="s">
        <v>1596</v>
      </c>
      <c r="F196" s="4" t="s">
        <v>2011</v>
      </c>
      <c r="G196" s="17">
        <v>2.11</v>
      </c>
      <c r="H196" s="144">
        <v>0.35510000000000003</v>
      </c>
      <c r="I196" s="16" t="s">
        <v>1340</v>
      </c>
      <c r="J196" s="140">
        <v>1</v>
      </c>
      <c r="K196" s="140">
        <v>1</v>
      </c>
      <c r="L196" s="140">
        <v>1</v>
      </c>
    </row>
    <row r="197" spans="1:12">
      <c r="A197" s="16" t="s">
        <v>225</v>
      </c>
      <c r="B197" s="16">
        <v>115</v>
      </c>
      <c r="C197" s="16">
        <v>2</v>
      </c>
      <c r="D197" s="4" t="s">
        <v>1638</v>
      </c>
      <c r="E197" s="4" t="s">
        <v>1596</v>
      </c>
      <c r="F197" s="4" t="s">
        <v>2011</v>
      </c>
      <c r="G197" s="17">
        <v>2.78</v>
      </c>
      <c r="H197" s="144">
        <v>0.47289999999999999</v>
      </c>
      <c r="I197" s="16" t="s">
        <v>1340</v>
      </c>
      <c r="J197" s="140">
        <v>1</v>
      </c>
      <c r="K197" s="140">
        <v>1</v>
      </c>
      <c r="L197" s="140">
        <v>1</v>
      </c>
    </row>
    <row r="198" spans="1:12">
      <c r="A198" s="16" t="s">
        <v>226</v>
      </c>
      <c r="B198" s="16">
        <v>115</v>
      </c>
      <c r="C198" s="16">
        <v>3</v>
      </c>
      <c r="D198" s="4" t="s">
        <v>1638</v>
      </c>
      <c r="E198" s="4" t="s">
        <v>1596</v>
      </c>
      <c r="F198" s="4" t="s">
        <v>2011</v>
      </c>
      <c r="G198" s="17">
        <v>4.26</v>
      </c>
      <c r="H198" s="144">
        <v>0.66259999999999997</v>
      </c>
      <c r="I198" s="16" t="s">
        <v>1340</v>
      </c>
      <c r="J198" s="140">
        <v>1</v>
      </c>
      <c r="K198" s="140">
        <v>1</v>
      </c>
      <c r="L198" s="140">
        <v>1</v>
      </c>
    </row>
    <row r="199" spans="1:12">
      <c r="A199" s="16" t="s">
        <v>227</v>
      </c>
      <c r="B199" s="16">
        <v>115</v>
      </c>
      <c r="C199" s="16">
        <v>4</v>
      </c>
      <c r="D199" s="4" t="s">
        <v>1638</v>
      </c>
      <c r="E199" s="4" t="s">
        <v>1596</v>
      </c>
      <c r="F199" s="4" t="s">
        <v>2011</v>
      </c>
      <c r="G199" s="17">
        <v>8.31</v>
      </c>
      <c r="H199" s="144">
        <v>1.2941</v>
      </c>
      <c r="I199" s="16" t="s">
        <v>1340</v>
      </c>
      <c r="J199" s="140">
        <v>1</v>
      </c>
      <c r="K199" s="140">
        <v>1</v>
      </c>
      <c r="L199" s="140">
        <v>1</v>
      </c>
    </row>
    <row r="200" spans="1:12">
      <c r="A200" s="16" t="s">
        <v>228</v>
      </c>
      <c r="B200" s="16">
        <v>120</v>
      </c>
      <c r="C200" s="16">
        <v>1</v>
      </c>
      <c r="D200" s="4" t="s">
        <v>1639</v>
      </c>
      <c r="E200" s="4" t="s">
        <v>1596</v>
      </c>
      <c r="F200" s="4" t="s">
        <v>2011</v>
      </c>
      <c r="G200" s="17">
        <v>3.63</v>
      </c>
      <c r="H200" s="144">
        <v>1.4487000000000001</v>
      </c>
      <c r="I200" s="16" t="s">
        <v>1340</v>
      </c>
      <c r="J200" s="140">
        <v>1</v>
      </c>
      <c r="K200" s="140">
        <v>1</v>
      </c>
      <c r="L200" s="140">
        <v>1</v>
      </c>
    </row>
    <row r="201" spans="1:12">
      <c r="A201" s="16" t="s">
        <v>229</v>
      </c>
      <c r="B201" s="16">
        <v>120</v>
      </c>
      <c r="C201" s="16">
        <v>2</v>
      </c>
      <c r="D201" s="4" t="s">
        <v>1639</v>
      </c>
      <c r="E201" s="4" t="s">
        <v>1596</v>
      </c>
      <c r="F201" s="4" t="s">
        <v>2011</v>
      </c>
      <c r="G201" s="17">
        <v>5.21</v>
      </c>
      <c r="H201" s="144">
        <v>1.7708999999999999</v>
      </c>
      <c r="I201" s="16" t="s">
        <v>1340</v>
      </c>
      <c r="J201" s="140">
        <v>1</v>
      </c>
      <c r="K201" s="140">
        <v>1</v>
      </c>
      <c r="L201" s="140">
        <v>1</v>
      </c>
    </row>
    <row r="202" spans="1:12">
      <c r="A202" s="16" t="s">
        <v>230</v>
      </c>
      <c r="B202" s="16">
        <v>120</v>
      </c>
      <c r="C202" s="16">
        <v>3</v>
      </c>
      <c r="D202" s="4" t="s">
        <v>1639</v>
      </c>
      <c r="E202" s="4" t="s">
        <v>1596</v>
      </c>
      <c r="F202" s="4" t="s">
        <v>2011</v>
      </c>
      <c r="G202" s="17">
        <v>8.11</v>
      </c>
      <c r="H202" s="144">
        <v>2.3895</v>
      </c>
      <c r="I202" s="16" t="s">
        <v>1340</v>
      </c>
      <c r="J202" s="140">
        <v>1</v>
      </c>
      <c r="K202" s="140">
        <v>1</v>
      </c>
      <c r="L202" s="140">
        <v>1</v>
      </c>
    </row>
    <row r="203" spans="1:12">
      <c r="A203" s="16" t="s">
        <v>231</v>
      </c>
      <c r="B203" s="16">
        <v>120</v>
      </c>
      <c r="C203" s="16">
        <v>4</v>
      </c>
      <c r="D203" s="4" t="s">
        <v>1639</v>
      </c>
      <c r="E203" s="4" t="s">
        <v>1596</v>
      </c>
      <c r="F203" s="4" t="s">
        <v>2011</v>
      </c>
      <c r="G203" s="17">
        <v>15.89</v>
      </c>
      <c r="H203" s="144">
        <v>4.4146999999999998</v>
      </c>
      <c r="I203" s="16" t="s">
        <v>1340</v>
      </c>
      <c r="J203" s="140">
        <v>1</v>
      </c>
      <c r="K203" s="140">
        <v>1</v>
      </c>
      <c r="L203" s="140">
        <v>1</v>
      </c>
    </row>
    <row r="204" spans="1:12">
      <c r="A204" s="16" t="s">
        <v>232</v>
      </c>
      <c r="B204" s="16">
        <v>121</v>
      </c>
      <c r="C204" s="16">
        <v>1</v>
      </c>
      <c r="D204" s="4" t="s">
        <v>1640</v>
      </c>
      <c r="E204" s="4" t="s">
        <v>1596</v>
      </c>
      <c r="F204" s="4" t="s">
        <v>2011</v>
      </c>
      <c r="G204" s="17">
        <v>2.97</v>
      </c>
      <c r="H204" s="144">
        <v>1.0468</v>
      </c>
      <c r="I204" s="16" t="s">
        <v>1340</v>
      </c>
      <c r="J204" s="140">
        <v>1</v>
      </c>
      <c r="K204" s="140">
        <v>1</v>
      </c>
      <c r="L204" s="140">
        <v>1</v>
      </c>
    </row>
    <row r="205" spans="1:12">
      <c r="A205" s="16" t="s">
        <v>233</v>
      </c>
      <c r="B205" s="16">
        <v>121</v>
      </c>
      <c r="C205" s="16">
        <v>2</v>
      </c>
      <c r="D205" s="4" t="s">
        <v>1640</v>
      </c>
      <c r="E205" s="4" t="s">
        <v>1596</v>
      </c>
      <c r="F205" s="4" t="s">
        <v>2011</v>
      </c>
      <c r="G205" s="17">
        <v>4.49</v>
      </c>
      <c r="H205" s="144">
        <v>1.2646999999999999</v>
      </c>
      <c r="I205" s="16" t="s">
        <v>1340</v>
      </c>
      <c r="J205" s="140">
        <v>1</v>
      </c>
      <c r="K205" s="140">
        <v>1</v>
      </c>
      <c r="L205" s="140">
        <v>1</v>
      </c>
    </row>
    <row r="206" spans="1:12">
      <c r="A206" s="16" t="s">
        <v>234</v>
      </c>
      <c r="B206" s="16">
        <v>121</v>
      </c>
      <c r="C206" s="16">
        <v>3</v>
      </c>
      <c r="D206" s="4" t="s">
        <v>1640</v>
      </c>
      <c r="E206" s="4" t="s">
        <v>1596</v>
      </c>
      <c r="F206" s="4" t="s">
        <v>2011</v>
      </c>
      <c r="G206" s="17">
        <v>8.43</v>
      </c>
      <c r="H206" s="144">
        <v>1.7932999999999999</v>
      </c>
      <c r="I206" s="16" t="s">
        <v>1340</v>
      </c>
      <c r="J206" s="140">
        <v>1</v>
      </c>
      <c r="K206" s="140">
        <v>1</v>
      </c>
      <c r="L206" s="140">
        <v>1</v>
      </c>
    </row>
    <row r="207" spans="1:12">
      <c r="A207" s="16" t="s">
        <v>235</v>
      </c>
      <c r="B207" s="16">
        <v>121</v>
      </c>
      <c r="C207" s="16">
        <v>4</v>
      </c>
      <c r="D207" s="4" t="s">
        <v>1640</v>
      </c>
      <c r="E207" s="4" t="s">
        <v>1596</v>
      </c>
      <c r="F207" s="4" t="s">
        <v>2011</v>
      </c>
      <c r="G207" s="17">
        <v>15.19</v>
      </c>
      <c r="H207" s="144">
        <v>3.1739999999999999</v>
      </c>
      <c r="I207" s="16" t="s">
        <v>1340</v>
      </c>
      <c r="J207" s="140">
        <v>1</v>
      </c>
      <c r="K207" s="140">
        <v>1</v>
      </c>
      <c r="L207" s="140">
        <v>1</v>
      </c>
    </row>
    <row r="208" spans="1:12">
      <c r="A208" s="16" t="s">
        <v>236</v>
      </c>
      <c r="B208" s="16">
        <v>130</v>
      </c>
      <c r="C208" s="16">
        <v>1</v>
      </c>
      <c r="D208" s="4" t="s">
        <v>1641</v>
      </c>
      <c r="E208" s="4" t="s">
        <v>1596</v>
      </c>
      <c r="F208" s="4" t="s">
        <v>2011</v>
      </c>
      <c r="G208" s="17">
        <v>9.7944000000000013</v>
      </c>
      <c r="H208" s="144">
        <v>2.4152999999999998</v>
      </c>
      <c r="I208" s="16" t="s">
        <v>1340</v>
      </c>
      <c r="J208" s="140">
        <v>1</v>
      </c>
      <c r="K208" s="140">
        <v>1</v>
      </c>
      <c r="L208" s="140">
        <v>1</v>
      </c>
    </row>
    <row r="209" spans="1:12">
      <c r="A209" s="16" t="s">
        <v>237</v>
      </c>
      <c r="B209" s="16">
        <v>130</v>
      </c>
      <c r="C209" s="16">
        <v>2</v>
      </c>
      <c r="D209" s="4" t="s">
        <v>1641</v>
      </c>
      <c r="E209" s="4" t="s">
        <v>1596</v>
      </c>
      <c r="F209" s="4" t="s">
        <v>2011</v>
      </c>
      <c r="G209" s="17">
        <v>11.13</v>
      </c>
      <c r="H209" s="144">
        <v>2.5466000000000002</v>
      </c>
      <c r="I209" s="16" t="s">
        <v>1340</v>
      </c>
      <c r="J209" s="140">
        <v>1</v>
      </c>
      <c r="K209" s="140">
        <v>1</v>
      </c>
      <c r="L209" s="140">
        <v>1</v>
      </c>
    </row>
    <row r="210" spans="1:12">
      <c r="A210" s="16" t="s">
        <v>238</v>
      </c>
      <c r="B210" s="16">
        <v>130</v>
      </c>
      <c r="C210" s="16">
        <v>3</v>
      </c>
      <c r="D210" s="4" t="s">
        <v>1641</v>
      </c>
      <c r="E210" s="4" t="s">
        <v>1596</v>
      </c>
      <c r="F210" s="4" t="s">
        <v>2011</v>
      </c>
      <c r="G210" s="17">
        <v>12.63</v>
      </c>
      <c r="H210" s="144">
        <v>2.9790000000000001</v>
      </c>
      <c r="I210" s="16" t="s">
        <v>1340</v>
      </c>
      <c r="J210" s="140">
        <v>1</v>
      </c>
      <c r="K210" s="140">
        <v>1</v>
      </c>
      <c r="L210" s="140">
        <v>1</v>
      </c>
    </row>
    <row r="211" spans="1:12">
      <c r="A211" s="16" t="s">
        <v>239</v>
      </c>
      <c r="B211" s="16">
        <v>130</v>
      </c>
      <c r="C211" s="16">
        <v>4</v>
      </c>
      <c r="D211" s="4" t="s">
        <v>1641</v>
      </c>
      <c r="E211" s="4" t="s">
        <v>1596</v>
      </c>
      <c r="F211" s="4" t="s">
        <v>2011</v>
      </c>
      <c r="G211" s="17">
        <v>16.45</v>
      </c>
      <c r="H211" s="144">
        <v>4.0267999999999997</v>
      </c>
      <c r="I211" s="16" t="s">
        <v>1340</v>
      </c>
      <c r="J211" s="140">
        <v>1</v>
      </c>
      <c r="K211" s="140">
        <v>1</v>
      </c>
      <c r="L211" s="140">
        <v>1</v>
      </c>
    </row>
    <row r="212" spans="1:12">
      <c r="A212" s="16" t="s">
        <v>240</v>
      </c>
      <c r="B212" s="16">
        <v>131</v>
      </c>
      <c r="C212" s="16">
        <v>1</v>
      </c>
      <c r="D212" s="4" t="s">
        <v>1642</v>
      </c>
      <c r="E212" s="4" t="s">
        <v>1596</v>
      </c>
      <c r="F212" s="4" t="s">
        <v>2011</v>
      </c>
      <c r="G212" s="17">
        <v>6</v>
      </c>
      <c r="H212" s="144">
        <v>0.94089999999999996</v>
      </c>
      <c r="I212" s="16" t="s">
        <v>1340</v>
      </c>
      <c r="J212" s="140">
        <v>1</v>
      </c>
      <c r="K212" s="140">
        <v>1</v>
      </c>
      <c r="L212" s="140">
        <v>1</v>
      </c>
    </row>
    <row r="213" spans="1:12">
      <c r="A213" s="16" t="s">
        <v>241</v>
      </c>
      <c r="B213" s="16">
        <v>131</v>
      </c>
      <c r="C213" s="16">
        <v>2</v>
      </c>
      <c r="D213" s="4" t="s">
        <v>1642</v>
      </c>
      <c r="E213" s="4" t="s">
        <v>1596</v>
      </c>
      <c r="F213" s="4" t="s">
        <v>2011</v>
      </c>
      <c r="G213" s="17">
        <v>8.3000000000000007</v>
      </c>
      <c r="H213" s="144">
        <v>1.3574999999999999</v>
      </c>
      <c r="I213" s="16" t="s">
        <v>1340</v>
      </c>
      <c r="J213" s="140">
        <v>1</v>
      </c>
      <c r="K213" s="140">
        <v>1</v>
      </c>
      <c r="L213" s="140">
        <v>1</v>
      </c>
    </row>
    <row r="214" spans="1:12">
      <c r="A214" s="16" t="s">
        <v>242</v>
      </c>
      <c r="B214" s="16">
        <v>131</v>
      </c>
      <c r="C214" s="16">
        <v>3</v>
      </c>
      <c r="D214" s="4" t="s">
        <v>1642</v>
      </c>
      <c r="E214" s="4" t="s">
        <v>1596</v>
      </c>
      <c r="F214" s="4" t="s">
        <v>2011</v>
      </c>
      <c r="G214" s="17">
        <v>10.19</v>
      </c>
      <c r="H214" s="144">
        <v>1.8561000000000001</v>
      </c>
      <c r="I214" s="16" t="s">
        <v>1340</v>
      </c>
      <c r="J214" s="140">
        <v>1</v>
      </c>
      <c r="K214" s="140">
        <v>1</v>
      </c>
      <c r="L214" s="140">
        <v>1</v>
      </c>
    </row>
    <row r="215" spans="1:12">
      <c r="A215" s="16" t="s">
        <v>243</v>
      </c>
      <c r="B215" s="16">
        <v>131</v>
      </c>
      <c r="C215" s="16">
        <v>4</v>
      </c>
      <c r="D215" s="4" t="s">
        <v>1642</v>
      </c>
      <c r="E215" s="4" t="s">
        <v>1596</v>
      </c>
      <c r="F215" s="4" t="s">
        <v>2011</v>
      </c>
      <c r="G215" s="17">
        <v>12.57</v>
      </c>
      <c r="H215" s="144">
        <v>2.4603000000000002</v>
      </c>
      <c r="I215" s="16" t="s">
        <v>1340</v>
      </c>
      <c r="J215" s="140">
        <v>1</v>
      </c>
      <c r="K215" s="140">
        <v>1</v>
      </c>
      <c r="L215" s="140">
        <v>1</v>
      </c>
    </row>
    <row r="216" spans="1:12">
      <c r="A216" s="16" t="s">
        <v>244</v>
      </c>
      <c r="B216" s="16">
        <v>132</v>
      </c>
      <c r="C216" s="16">
        <v>1</v>
      </c>
      <c r="D216" s="4" t="s">
        <v>1643</v>
      </c>
      <c r="E216" s="4" t="s">
        <v>1596</v>
      </c>
      <c r="F216" s="4" t="s">
        <v>2011</v>
      </c>
      <c r="G216" s="17">
        <v>2.52</v>
      </c>
      <c r="H216" s="144">
        <v>0.33879999999999999</v>
      </c>
      <c r="I216" s="16" t="s">
        <v>1340</v>
      </c>
      <c r="J216" s="140">
        <v>1</v>
      </c>
      <c r="K216" s="140">
        <v>1</v>
      </c>
      <c r="L216" s="140">
        <v>1</v>
      </c>
    </row>
    <row r="217" spans="1:12">
      <c r="A217" s="16" t="s">
        <v>245</v>
      </c>
      <c r="B217" s="16">
        <v>132</v>
      </c>
      <c r="C217" s="16">
        <v>2</v>
      </c>
      <c r="D217" s="4" t="s">
        <v>1643</v>
      </c>
      <c r="E217" s="4" t="s">
        <v>1596</v>
      </c>
      <c r="F217" s="4" t="s">
        <v>2011</v>
      </c>
      <c r="G217" s="17">
        <v>3.27</v>
      </c>
      <c r="H217" s="144">
        <v>0.44369999999999998</v>
      </c>
      <c r="I217" s="16" t="s">
        <v>1340</v>
      </c>
      <c r="J217" s="140">
        <v>1</v>
      </c>
      <c r="K217" s="140">
        <v>1</v>
      </c>
      <c r="L217" s="140">
        <v>1</v>
      </c>
    </row>
    <row r="218" spans="1:12">
      <c r="A218" s="16" t="s">
        <v>246</v>
      </c>
      <c r="B218" s="16">
        <v>132</v>
      </c>
      <c r="C218" s="16">
        <v>3</v>
      </c>
      <c r="D218" s="4" t="s">
        <v>1643</v>
      </c>
      <c r="E218" s="4" t="s">
        <v>1596</v>
      </c>
      <c r="F218" s="4" t="s">
        <v>2011</v>
      </c>
      <c r="G218" s="17">
        <v>4.8099999999999996</v>
      </c>
      <c r="H218" s="144">
        <v>0.67669999999999997</v>
      </c>
      <c r="I218" s="16" t="s">
        <v>1340</v>
      </c>
      <c r="J218" s="140">
        <v>1</v>
      </c>
      <c r="K218" s="140">
        <v>1</v>
      </c>
      <c r="L218" s="140">
        <v>1</v>
      </c>
    </row>
    <row r="219" spans="1:12">
      <c r="A219" s="16" t="s">
        <v>247</v>
      </c>
      <c r="B219" s="16">
        <v>132</v>
      </c>
      <c r="C219" s="16">
        <v>4</v>
      </c>
      <c r="D219" s="4" t="s">
        <v>1643</v>
      </c>
      <c r="E219" s="4" t="s">
        <v>1596</v>
      </c>
      <c r="F219" s="4" t="s">
        <v>2011</v>
      </c>
      <c r="G219" s="17">
        <v>6.77</v>
      </c>
      <c r="H219" s="144">
        <v>1.1740999999999999</v>
      </c>
      <c r="I219" s="16" t="s">
        <v>1340</v>
      </c>
      <c r="J219" s="140">
        <v>1</v>
      </c>
      <c r="K219" s="140">
        <v>1</v>
      </c>
      <c r="L219" s="140">
        <v>1</v>
      </c>
    </row>
    <row r="220" spans="1:12">
      <c r="A220" s="16" t="s">
        <v>248</v>
      </c>
      <c r="B220" s="16">
        <v>133</v>
      </c>
      <c r="C220" s="16">
        <v>1</v>
      </c>
      <c r="D220" s="4" t="s">
        <v>1644</v>
      </c>
      <c r="E220" s="4" t="s">
        <v>1596</v>
      </c>
      <c r="F220" s="4" t="s">
        <v>2011</v>
      </c>
      <c r="G220" s="17">
        <v>1.82</v>
      </c>
      <c r="H220" s="144">
        <v>0.2954</v>
      </c>
      <c r="I220" s="16" t="s">
        <v>1340</v>
      </c>
      <c r="J220" s="140">
        <v>1</v>
      </c>
      <c r="K220" s="140">
        <v>1</v>
      </c>
      <c r="L220" s="140">
        <v>1</v>
      </c>
    </row>
    <row r="221" spans="1:12">
      <c r="A221" s="16" t="s">
        <v>249</v>
      </c>
      <c r="B221" s="16">
        <v>133</v>
      </c>
      <c r="C221" s="16">
        <v>2</v>
      </c>
      <c r="D221" s="4" t="s">
        <v>1644</v>
      </c>
      <c r="E221" s="4" t="s">
        <v>1596</v>
      </c>
      <c r="F221" s="4" t="s">
        <v>2011</v>
      </c>
      <c r="G221" s="17">
        <v>3.43</v>
      </c>
      <c r="H221" s="144">
        <v>0.58379999999999999</v>
      </c>
      <c r="I221" s="16" t="s">
        <v>1340</v>
      </c>
      <c r="J221" s="140">
        <v>1</v>
      </c>
      <c r="K221" s="140">
        <v>1</v>
      </c>
      <c r="L221" s="140">
        <v>1</v>
      </c>
    </row>
    <row r="222" spans="1:12">
      <c r="A222" s="16" t="s">
        <v>250</v>
      </c>
      <c r="B222" s="16">
        <v>133</v>
      </c>
      <c r="C222" s="16">
        <v>3</v>
      </c>
      <c r="D222" s="4" t="s">
        <v>1644</v>
      </c>
      <c r="E222" s="4" t="s">
        <v>1596</v>
      </c>
      <c r="F222" s="4" t="s">
        <v>2011</v>
      </c>
      <c r="G222" s="17">
        <v>4.76</v>
      </c>
      <c r="H222" s="144">
        <v>0.8145</v>
      </c>
      <c r="I222" s="16" t="s">
        <v>1340</v>
      </c>
      <c r="J222" s="140">
        <v>1</v>
      </c>
      <c r="K222" s="140">
        <v>1</v>
      </c>
      <c r="L222" s="140">
        <v>1</v>
      </c>
    </row>
    <row r="223" spans="1:12">
      <c r="A223" s="16" t="s">
        <v>251</v>
      </c>
      <c r="B223" s="16">
        <v>133</v>
      </c>
      <c r="C223" s="16">
        <v>4</v>
      </c>
      <c r="D223" s="4" t="s">
        <v>1644</v>
      </c>
      <c r="E223" s="4" t="s">
        <v>1596</v>
      </c>
      <c r="F223" s="4" t="s">
        <v>2011</v>
      </c>
      <c r="G223" s="17">
        <v>6.49</v>
      </c>
      <c r="H223" s="144">
        <v>1.3581000000000001</v>
      </c>
      <c r="I223" s="16" t="s">
        <v>1340</v>
      </c>
      <c r="J223" s="140">
        <v>1</v>
      </c>
      <c r="K223" s="140">
        <v>1</v>
      </c>
      <c r="L223" s="140">
        <v>1</v>
      </c>
    </row>
    <row r="224" spans="1:12">
      <c r="A224" s="16" t="s">
        <v>252</v>
      </c>
      <c r="B224" s="16">
        <v>134</v>
      </c>
      <c r="C224" s="16">
        <v>1</v>
      </c>
      <c r="D224" s="4" t="s">
        <v>1645</v>
      </c>
      <c r="E224" s="4" t="s">
        <v>1596</v>
      </c>
      <c r="F224" s="4" t="s">
        <v>2011</v>
      </c>
      <c r="G224" s="17">
        <v>2.61</v>
      </c>
      <c r="H224" s="144">
        <v>0.49259999999999998</v>
      </c>
      <c r="I224" s="16" t="s">
        <v>1340</v>
      </c>
      <c r="J224" s="140">
        <v>1</v>
      </c>
      <c r="K224" s="140">
        <v>1</v>
      </c>
      <c r="L224" s="140">
        <v>1</v>
      </c>
    </row>
    <row r="225" spans="1:12">
      <c r="A225" s="16" t="s">
        <v>253</v>
      </c>
      <c r="B225" s="16">
        <v>134</v>
      </c>
      <c r="C225" s="16">
        <v>2</v>
      </c>
      <c r="D225" s="4" t="s">
        <v>1645</v>
      </c>
      <c r="E225" s="4" t="s">
        <v>1596</v>
      </c>
      <c r="F225" s="4" t="s">
        <v>2011</v>
      </c>
      <c r="G225" s="17">
        <v>3.36</v>
      </c>
      <c r="H225" s="144">
        <v>0.60309999999999997</v>
      </c>
      <c r="I225" s="16" t="s">
        <v>1340</v>
      </c>
      <c r="J225" s="140">
        <v>1</v>
      </c>
      <c r="K225" s="140">
        <v>1</v>
      </c>
      <c r="L225" s="140">
        <v>1</v>
      </c>
    </row>
    <row r="226" spans="1:12">
      <c r="A226" s="16" t="s">
        <v>254</v>
      </c>
      <c r="B226" s="16">
        <v>134</v>
      </c>
      <c r="C226" s="16">
        <v>3</v>
      </c>
      <c r="D226" s="4" t="s">
        <v>1645</v>
      </c>
      <c r="E226" s="4" t="s">
        <v>1596</v>
      </c>
      <c r="F226" s="4" t="s">
        <v>2011</v>
      </c>
      <c r="G226" s="17">
        <v>4.7</v>
      </c>
      <c r="H226" s="144">
        <v>0.82230000000000003</v>
      </c>
      <c r="I226" s="16" t="s">
        <v>1340</v>
      </c>
      <c r="J226" s="140">
        <v>1</v>
      </c>
      <c r="K226" s="140">
        <v>1</v>
      </c>
      <c r="L226" s="140">
        <v>1</v>
      </c>
    </row>
    <row r="227" spans="1:12">
      <c r="A227" s="16" t="s">
        <v>255</v>
      </c>
      <c r="B227" s="16">
        <v>134</v>
      </c>
      <c r="C227" s="16">
        <v>4</v>
      </c>
      <c r="D227" s="4" t="s">
        <v>1645</v>
      </c>
      <c r="E227" s="4" t="s">
        <v>1596</v>
      </c>
      <c r="F227" s="4" t="s">
        <v>2011</v>
      </c>
      <c r="G227" s="17">
        <v>6.41</v>
      </c>
      <c r="H227" s="144">
        <v>1.1983999999999999</v>
      </c>
      <c r="I227" s="16" t="s">
        <v>1340</v>
      </c>
      <c r="J227" s="140">
        <v>1</v>
      </c>
      <c r="K227" s="140">
        <v>1</v>
      </c>
      <c r="L227" s="140">
        <v>1</v>
      </c>
    </row>
    <row r="228" spans="1:12">
      <c r="A228" s="16" t="s">
        <v>256</v>
      </c>
      <c r="B228" s="16">
        <v>135</v>
      </c>
      <c r="C228" s="16">
        <v>1</v>
      </c>
      <c r="D228" s="4" t="s">
        <v>1646</v>
      </c>
      <c r="E228" s="4" t="s">
        <v>1590</v>
      </c>
      <c r="F228" s="4" t="s">
        <v>1590</v>
      </c>
      <c r="G228" s="17">
        <v>3.12</v>
      </c>
      <c r="H228" s="144">
        <v>0.54830000000000001</v>
      </c>
      <c r="I228" s="16" t="s">
        <v>1340</v>
      </c>
      <c r="J228" s="140">
        <v>1.75</v>
      </c>
      <c r="K228" s="140">
        <v>1.75</v>
      </c>
      <c r="L228" s="140">
        <v>1.75</v>
      </c>
    </row>
    <row r="229" spans="1:12">
      <c r="A229" s="16" t="s">
        <v>257</v>
      </c>
      <c r="B229" s="16">
        <v>135</v>
      </c>
      <c r="C229" s="16">
        <v>2</v>
      </c>
      <c r="D229" s="4" t="s">
        <v>1646</v>
      </c>
      <c r="E229" s="4" t="s">
        <v>1590</v>
      </c>
      <c r="F229" s="4" t="s">
        <v>1590</v>
      </c>
      <c r="G229" s="17">
        <v>3.49</v>
      </c>
      <c r="H229" s="144">
        <v>0.60399999999999998</v>
      </c>
      <c r="I229" s="16" t="s">
        <v>1340</v>
      </c>
      <c r="J229" s="140">
        <v>1.75</v>
      </c>
      <c r="K229" s="140">
        <v>1.75</v>
      </c>
      <c r="L229" s="140">
        <v>1.75</v>
      </c>
    </row>
    <row r="230" spans="1:12">
      <c r="A230" s="16" t="s">
        <v>258</v>
      </c>
      <c r="B230" s="16">
        <v>135</v>
      </c>
      <c r="C230" s="16">
        <v>3</v>
      </c>
      <c r="D230" s="4" t="s">
        <v>1646</v>
      </c>
      <c r="E230" s="4" t="s">
        <v>1590</v>
      </c>
      <c r="F230" s="4" t="s">
        <v>1590</v>
      </c>
      <c r="G230" s="17">
        <v>4.92</v>
      </c>
      <c r="H230" s="144">
        <v>0.82789999999999997</v>
      </c>
      <c r="I230" s="16" t="s">
        <v>1340</v>
      </c>
      <c r="J230" s="140">
        <v>1.75</v>
      </c>
      <c r="K230" s="140">
        <v>1.75</v>
      </c>
      <c r="L230" s="140">
        <v>1.75</v>
      </c>
    </row>
    <row r="231" spans="1:12">
      <c r="A231" s="16" t="s">
        <v>259</v>
      </c>
      <c r="B231" s="16">
        <v>135</v>
      </c>
      <c r="C231" s="16">
        <v>4</v>
      </c>
      <c r="D231" s="4" t="s">
        <v>1646</v>
      </c>
      <c r="E231" s="4" t="s">
        <v>1590</v>
      </c>
      <c r="F231" s="4" t="s">
        <v>1590</v>
      </c>
      <c r="G231" s="17">
        <v>7.89</v>
      </c>
      <c r="H231" s="144">
        <v>1.4519</v>
      </c>
      <c r="I231" s="16" t="s">
        <v>1340</v>
      </c>
      <c r="J231" s="140">
        <v>1.75</v>
      </c>
      <c r="K231" s="140">
        <v>1.75</v>
      </c>
      <c r="L231" s="140">
        <v>1.75</v>
      </c>
    </row>
    <row r="232" spans="1:12">
      <c r="A232" s="16" t="s">
        <v>260</v>
      </c>
      <c r="B232" s="16">
        <v>136</v>
      </c>
      <c r="C232" s="16">
        <v>1</v>
      </c>
      <c r="D232" s="4" t="s">
        <v>1647</v>
      </c>
      <c r="E232" s="4" t="s">
        <v>1596</v>
      </c>
      <c r="F232" s="4" t="s">
        <v>2011</v>
      </c>
      <c r="G232" s="17">
        <v>3.3115000000000001</v>
      </c>
      <c r="H232" s="144">
        <v>0.56840000000000002</v>
      </c>
      <c r="I232" s="16" t="s">
        <v>1340</v>
      </c>
      <c r="J232" s="140">
        <v>1</v>
      </c>
      <c r="K232" s="140">
        <v>1</v>
      </c>
      <c r="L232" s="140">
        <v>1</v>
      </c>
    </row>
    <row r="233" spans="1:12">
      <c r="A233" s="16" t="s">
        <v>261</v>
      </c>
      <c r="B233" s="16">
        <v>136</v>
      </c>
      <c r="C233" s="16">
        <v>2</v>
      </c>
      <c r="D233" s="4" t="s">
        <v>1647</v>
      </c>
      <c r="E233" s="4" t="s">
        <v>1596</v>
      </c>
      <c r="F233" s="4" t="s">
        <v>2011</v>
      </c>
      <c r="G233" s="17">
        <v>3.7</v>
      </c>
      <c r="H233" s="144">
        <v>0.65100000000000002</v>
      </c>
      <c r="I233" s="16" t="s">
        <v>1340</v>
      </c>
      <c r="J233" s="140">
        <v>1</v>
      </c>
      <c r="K233" s="140">
        <v>1</v>
      </c>
      <c r="L233" s="140">
        <v>1</v>
      </c>
    </row>
    <row r="234" spans="1:12">
      <c r="A234" s="16" t="s">
        <v>262</v>
      </c>
      <c r="B234" s="16">
        <v>136</v>
      </c>
      <c r="C234" s="16">
        <v>3</v>
      </c>
      <c r="D234" s="4" t="s">
        <v>1647</v>
      </c>
      <c r="E234" s="4" t="s">
        <v>1596</v>
      </c>
      <c r="F234" s="4" t="s">
        <v>2011</v>
      </c>
      <c r="G234" s="17">
        <v>5.37</v>
      </c>
      <c r="H234" s="144">
        <v>0.84760000000000002</v>
      </c>
      <c r="I234" s="16" t="s">
        <v>1340</v>
      </c>
      <c r="J234" s="140">
        <v>1</v>
      </c>
      <c r="K234" s="140">
        <v>1</v>
      </c>
      <c r="L234" s="140">
        <v>1</v>
      </c>
    </row>
    <row r="235" spans="1:12">
      <c r="A235" s="16" t="s">
        <v>263</v>
      </c>
      <c r="B235" s="16">
        <v>136</v>
      </c>
      <c r="C235" s="16">
        <v>4</v>
      </c>
      <c r="D235" s="4" t="s">
        <v>1647</v>
      </c>
      <c r="E235" s="4" t="s">
        <v>1596</v>
      </c>
      <c r="F235" s="4" t="s">
        <v>2011</v>
      </c>
      <c r="G235" s="17">
        <v>7.69</v>
      </c>
      <c r="H235" s="144">
        <v>1.2378</v>
      </c>
      <c r="I235" s="16" t="s">
        <v>1340</v>
      </c>
      <c r="J235" s="140">
        <v>1</v>
      </c>
      <c r="K235" s="140">
        <v>1</v>
      </c>
      <c r="L235" s="140">
        <v>1</v>
      </c>
    </row>
    <row r="236" spans="1:12">
      <c r="A236" s="16" t="s">
        <v>264</v>
      </c>
      <c r="B236" s="16">
        <v>137</v>
      </c>
      <c r="C236" s="16">
        <v>1</v>
      </c>
      <c r="D236" s="4" t="s">
        <v>1648</v>
      </c>
      <c r="E236" s="4" t="s">
        <v>1596</v>
      </c>
      <c r="F236" s="4" t="s">
        <v>2011</v>
      </c>
      <c r="G236" s="17">
        <v>3.32</v>
      </c>
      <c r="H236" s="144">
        <v>0.47820000000000001</v>
      </c>
      <c r="I236" s="16" t="s">
        <v>1340</v>
      </c>
      <c r="J236" s="140">
        <v>1</v>
      </c>
      <c r="K236" s="140">
        <v>1</v>
      </c>
      <c r="L236" s="140">
        <v>1</v>
      </c>
    </row>
    <row r="237" spans="1:12">
      <c r="A237" s="16" t="s">
        <v>265</v>
      </c>
      <c r="B237" s="16">
        <v>137</v>
      </c>
      <c r="C237" s="16">
        <v>2</v>
      </c>
      <c r="D237" s="4" t="s">
        <v>1648</v>
      </c>
      <c r="E237" s="4" t="s">
        <v>1596</v>
      </c>
      <c r="F237" s="4" t="s">
        <v>2011</v>
      </c>
      <c r="G237" s="17">
        <v>4.21</v>
      </c>
      <c r="H237" s="144">
        <v>0.6048</v>
      </c>
      <c r="I237" s="16" t="s">
        <v>1340</v>
      </c>
      <c r="J237" s="140">
        <v>1</v>
      </c>
      <c r="K237" s="140">
        <v>1</v>
      </c>
      <c r="L237" s="140">
        <v>1</v>
      </c>
    </row>
    <row r="238" spans="1:12">
      <c r="A238" s="16" t="s">
        <v>266</v>
      </c>
      <c r="B238" s="16">
        <v>137</v>
      </c>
      <c r="C238" s="16">
        <v>3</v>
      </c>
      <c r="D238" s="4" t="s">
        <v>1648</v>
      </c>
      <c r="E238" s="4" t="s">
        <v>1596</v>
      </c>
      <c r="F238" s="4" t="s">
        <v>2011</v>
      </c>
      <c r="G238" s="17">
        <v>5.58</v>
      </c>
      <c r="H238" s="144">
        <v>0.80940000000000001</v>
      </c>
      <c r="I238" s="16" t="s">
        <v>1340</v>
      </c>
      <c r="J238" s="140">
        <v>1</v>
      </c>
      <c r="K238" s="140">
        <v>1</v>
      </c>
      <c r="L238" s="140">
        <v>1</v>
      </c>
    </row>
    <row r="239" spans="1:12">
      <c r="A239" s="16" t="s">
        <v>267</v>
      </c>
      <c r="B239" s="16">
        <v>137</v>
      </c>
      <c r="C239" s="16">
        <v>4</v>
      </c>
      <c r="D239" s="4" t="s">
        <v>1648</v>
      </c>
      <c r="E239" s="4" t="s">
        <v>1596</v>
      </c>
      <c r="F239" s="4" t="s">
        <v>2011</v>
      </c>
      <c r="G239" s="17">
        <v>7.73</v>
      </c>
      <c r="H239" s="144">
        <v>1.2202</v>
      </c>
      <c r="I239" s="16" t="s">
        <v>1340</v>
      </c>
      <c r="J239" s="140">
        <v>1</v>
      </c>
      <c r="K239" s="140">
        <v>1</v>
      </c>
      <c r="L239" s="140">
        <v>1</v>
      </c>
    </row>
    <row r="240" spans="1:12">
      <c r="A240" s="16" t="s">
        <v>268</v>
      </c>
      <c r="B240" s="16">
        <v>138</v>
      </c>
      <c r="C240" s="16">
        <v>1</v>
      </c>
      <c r="D240" s="4" t="s">
        <v>1649</v>
      </c>
      <c r="E240" s="4" t="s">
        <v>1596</v>
      </c>
      <c r="F240" s="4" t="s">
        <v>2011</v>
      </c>
      <c r="G240" s="17">
        <v>2.16</v>
      </c>
      <c r="H240" s="144">
        <v>0.26800000000000002</v>
      </c>
      <c r="I240" s="16" t="s">
        <v>1340</v>
      </c>
      <c r="J240" s="140">
        <v>1</v>
      </c>
      <c r="K240" s="140">
        <v>1</v>
      </c>
      <c r="L240" s="140">
        <v>1</v>
      </c>
    </row>
    <row r="241" spans="1:12">
      <c r="A241" s="16" t="s">
        <v>269</v>
      </c>
      <c r="B241" s="16">
        <v>138</v>
      </c>
      <c r="C241" s="16">
        <v>2</v>
      </c>
      <c r="D241" s="4" t="s">
        <v>1649</v>
      </c>
      <c r="E241" s="4" t="s">
        <v>1596</v>
      </c>
      <c r="F241" s="4" t="s">
        <v>2011</v>
      </c>
      <c r="G241" s="17">
        <v>2.84</v>
      </c>
      <c r="H241" s="144">
        <v>0.36930000000000002</v>
      </c>
      <c r="I241" s="16" t="s">
        <v>1340</v>
      </c>
      <c r="J241" s="140">
        <v>1</v>
      </c>
      <c r="K241" s="140">
        <v>1</v>
      </c>
      <c r="L241" s="140">
        <v>1</v>
      </c>
    </row>
    <row r="242" spans="1:12">
      <c r="A242" s="16" t="s">
        <v>270</v>
      </c>
      <c r="B242" s="16">
        <v>138</v>
      </c>
      <c r="C242" s="16">
        <v>3</v>
      </c>
      <c r="D242" s="4" t="s">
        <v>1649</v>
      </c>
      <c r="E242" s="4" t="s">
        <v>1596</v>
      </c>
      <c r="F242" s="4" t="s">
        <v>2011</v>
      </c>
      <c r="G242" s="17">
        <v>4.21</v>
      </c>
      <c r="H242" s="144">
        <v>0.62880000000000003</v>
      </c>
      <c r="I242" s="16" t="s">
        <v>1340</v>
      </c>
      <c r="J242" s="140">
        <v>1</v>
      </c>
      <c r="K242" s="140">
        <v>1</v>
      </c>
      <c r="L242" s="140">
        <v>1</v>
      </c>
    </row>
    <row r="243" spans="1:12">
      <c r="A243" s="16" t="s">
        <v>271</v>
      </c>
      <c r="B243" s="16">
        <v>138</v>
      </c>
      <c r="C243" s="16">
        <v>4</v>
      </c>
      <c r="D243" s="4" t="s">
        <v>1649</v>
      </c>
      <c r="E243" s="4" t="s">
        <v>1596</v>
      </c>
      <c r="F243" s="4" t="s">
        <v>2011</v>
      </c>
      <c r="G243" s="17">
        <v>7.32</v>
      </c>
      <c r="H243" s="144">
        <v>1.2606999999999999</v>
      </c>
      <c r="I243" s="16" t="s">
        <v>1340</v>
      </c>
      <c r="J243" s="140">
        <v>1</v>
      </c>
      <c r="K243" s="140">
        <v>1</v>
      </c>
      <c r="L243" s="140">
        <v>1</v>
      </c>
    </row>
    <row r="244" spans="1:12">
      <c r="A244" s="16" t="s">
        <v>272</v>
      </c>
      <c r="B244" s="16">
        <v>139</v>
      </c>
      <c r="C244" s="16">
        <v>1</v>
      </c>
      <c r="D244" s="4" t="s">
        <v>1650</v>
      </c>
      <c r="E244" s="4" t="s">
        <v>1596</v>
      </c>
      <c r="F244" s="4" t="s">
        <v>2011</v>
      </c>
      <c r="G244" s="17">
        <v>2.46</v>
      </c>
      <c r="H244" s="144">
        <v>0.34889999999999999</v>
      </c>
      <c r="I244" s="16" t="s">
        <v>1340</v>
      </c>
      <c r="J244" s="140">
        <v>1</v>
      </c>
      <c r="K244" s="140">
        <v>1</v>
      </c>
      <c r="L244" s="140">
        <v>1</v>
      </c>
    </row>
    <row r="245" spans="1:12">
      <c r="A245" s="16" t="s">
        <v>273</v>
      </c>
      <c r="B245" s="16">
        <v>139</v>
      </c>
      <c r="C245" s="16">
        <v>2</v>
      </c>
      <c r="D245" s="4" t="s">
        <v>1650</v>
      </c>
      <c r="E245" s="4" t="s">
        <v>1596</v>
      </c>
      <c r="F245" s="4" t="s">
        <v>2011</v>
      </c>
      <c r="G245" s="17">
        <v>3.25</v>
      </c>
      <c r="H245" s="144">
        <v>0.4849</v>
      </c>
      <c r="I245" s="16" t="s">
        <v>1340</v>
      </c>
      <c r="J245" s="140">
        <v>1</v>
      </c>
      <c r="K245" s="140">
        <v>1</v>
      </c>
      <c r="L245" s="140">
        <v>1</v>
      </c>
    </row>
    <row r="246" spans="1:12">
      <c r="A246" s="16" t="s">
        <v>274</v>
      </c>
      <c r="B246" s="16">
        <v>139</v>
      </c>
      <c r="C246" s="16">
        <v>3</v>
      </c>
      <c r="D246" s="4" t="s">
        <v>1650</v>
      </c>
      <c r="E246" s="4" t="s">
        <v>1596</v>
      </c>
      <c r="F246" s="4" t="s">
        <v>2011</v>
      </c>
      <c r="G246" s="17">
        <v>4.4400000000000004</v>
      </c>
      <c r="H246" s="144">
        <v>0.67149999999999999</v>
      </c>
      <c r="I246" s="16" t="s">
        <v>1340</v>
      </c>
      <c r="J246" s="140">
        <v>1</v>
      </c>
      <c r="K246" s="140">
        <v>1</v>
      </c>
      <c r="L246" s="140">
        <v>1</v>
      </c>
    </row>
    <row r="247" spans="1:12">
      <c r="A247" s="16" t="s">
        <v>275</v>
      </c>
      <c r="B247" s="16">
        <v>139</v>
      </c>
      <c r="C247" s="16">
        <v>4</v>
      </c>
      <c r="D247" s="4" t="s">
        <v>1650</v>
      </c>
      <c r="E247" s="4" t="s">
        <v>1596</v>
      </c>
      <c r="F247" s="4" t="s">
        <v>2011</v>
      </c>
      <c r="G247" s="17">
        <v>6.43</v>
      </c>
      <c r="H247" s="144">
        <v>1.0288999999999999</v>
      </c>
      <c r="I247" s="16" t="s">
        <v>1340</v>
      </c>
      <c r="J247" s="140">
        <v>1</v>
      </c>
      <c r="K247" s="140">
        <v>1</v>
      </c>
      <c r="L247" s="140">
        <v>1</v>
      </c>
    </row>
    <row r="248" spans="1:12">
      <c r="A248" s="16" t="s">
        <v>276</v>
      </c>
      <c r="B248" s="16">
        <v>140</v>
      </c>
      <c r="C248" s="16">
        <v>1</v>
      </c>
      <c r="D248" s="4" t="s">
        <v>1651</v>
      </c>
      <c r="E248" s="4" t="s">
        <v>1596</v>
      </c>
      <c r="F248" s="4" t="s">
        <v>2011</v>
      </c>
      <c r="G248" s="17">
        <v>2.74</v>
      </c>
      <c r="H248" s="144">
        <v>0.42130000000000001</v>
      </c>
      <c r="I248" s="16" t="s">
        <v>1340</v>
      </c>
      <c r="J248" s="140">
        <v>1</v>
      </c>
      <c r="K248" s="140">
        <v>1</v>
      </c>
      <c r="L248" s="140">
        <v>1</v>
      </c>
    </row>
    <row r="249" spans="1:12">
      <c r="A249" s="16" t="s">
        <v>277</v>
      </c>
      <c r="B249" s="16">
        <v>140</v>
      </c>
      <c r="C249" s="16">
        <v>2</v>
      </c>
      <c r="D249" s="4" t="s">
        <v>1651</v>
      </c>
      <c r="E249" s="4" t="s">
        <v>1596</v>
      </c>
      <c r="F249" s="4" t="s">
        <v>2011</v>
      </c>
      <c r="G249" s="17">
        <v>3.2</v>
      </c>
      <c r="H249" s="144">
        <v>0.49980000000000002</v>
      </c>
      <c r="I249" s="16" t="s">
        <v>1340</v>
      </c>
      <c r="J249" s="140">
        <v>1</v>
      </c>
      <c r="K249" s="140">
        <v>1</v>
      </c>
      <c r="L249" s="140">
        <v>1</v>
      </c>
    </row>
    <row r="250" spans="1:12">
      <c r="A250" s="16" t="s">
        <v>278</v>
      </c>
      <c r="B250" s="16">
        <v>140</v>
      </c>
      <c r="C250" s="16">
        <v>3</v>
      </c>
      <c r="D250" s="4" t="s">
        <v>1651</v>
      </c>
      <c r="E250" s="4" t="s">
        <v>1596</v>
      </c>
      <c r="F250" s="4" t="s">
        <v>2011</v>
      </c>
      <c r="G250" s="17">
        <v>4.05</v>
      </c>
      <c r="H250" s="144">
        <v>0.62509999999999999</v>
      </c>
      <c r="I250" s="16" t="s">
        <v>1340</v>
      </c>
      <c r="J250" s="140">
        <v>1</v>
      </c>
      <c r="K250" s="140">
        <v>1</v>
      </c>
      <c r="L250" s="140">
        <v>1</v>
      </c>
    </row>
    <row r="251" spans="1:12">
      <c r="A251" s="16" t="s">
        <v>279</v>
      </c>
      <c r="B251" s="16">
        <v>140</v>
      </c>
      <c r="C251" s="16">
        <v>4</v>
      </c>
      <c r="D251" s="4" t="s">
        <v>1651</v>
      </c>
      <c r="E251" s="4" t="s">
        <v>1596</v>
      </c>
      <c r="F251" s="4" t="s">
        <v>2011</v>
      </c>
      <c r="G251" s="17">
        <v>5.71</v>
      </c>
      <c r="H251" s="144">
        <v>0.89810000000000001</v>
      </c>
      <c r="I251" s="16" t="s">
        <v>1340</v>
      </c>
      <c r="J251" s="140">
        <v>1</v>
      </c>
      <c r="K251" s="140">
        <v>1</v>
      </c>
      <c r="L251" s="140">
        <v>1</v>
      </c>
    </row>
    <row r="252" spans="1:12">
      <c r="A252" s="16" t="s">
        <v>280</v>
      </c>
      <c r="B252" s="16">
        <v>141</v>
      </c>
      <c r="C252" s="16">
        <v>1</v>
      </c>
      <c r="D252" s="4" t="s">
        <v>1652</v>
      </c>
      <c r="E252" s="4" t="s">
        <v>1596</v>
      </c>
      <c r="F252" s="4" t="s">
        <v>2011</v>
      </c>
      <c r="G252" s="17">
        <v>1.7</v>
      </c>
      <c r="H252" s="144">
        <v>0.3049</v>
      </c>
      <c r="I252" s="16" t="s">
        <v>1340</v>
      </c>
      <c r="J252" s="140">
        <v>1</v>
      </c>
      <c r="K252" s="140">
        <v>1</v>
      </c>
      <c r="L252" s="140">
        <v>1</v>
      </c>
    </row>
    <row r="253" spans="1:12">
      <c r="A253" s="16" t="s">
        <v>281</v>
      </c>
      <c r="B253" s="16">
        <v>141</v>
      </c>
      <c r="C253" s="16">
        <v>2</v>
      </c>
      <c r="D253" s="4" t="s">
        <v>1652</v>
      </c>
      <c r="E253" s="4" t="s">
        <v>1596</v>
      </c>
      <c r="F253" s="4" t="s">
        <v>2011</v>
      </c>
      <c r="G253" s="17">
        <v>2.5</v>
      </c>
      <c r="H253" s="144">
        <v>0.41949999999999998</v>
      </c>
      <c r="I253" s="16" t="s">
        <v>1340</v>
      </c>
      <c r="J253" s="140">
        <v>1</v>
      </c>
      <c r="K253" s="140">
        <v>1</v>
      </c>
      <c r="L253" s="140">
        <v>1</v>
      </c>
    </row>
    <row r="254" spans="1:12">
      <c r="A254" s="16" t="s">
        <v>282</v>
      </c>
      <c r="B254" s="16">
        <v>141</v>
      </c>
      <c r="C254" s="16">
        <v>3</v>
      </c>
      <c r="D254" s="4" t="s">
        <v>1652</v>
      </c>
      <c r="E254" s="4" t="s">
        <v>1596</v>
      </c>
      <c r="F254" s="4" t="s">
        <v>2011</v>
      </c>
      <c r="G254" s="17">
        <v>3.42</v>
      </c>
      <c r="H254" s="144">
        <v>0.59460000000000002</v>
      </c>
      <c r="I254" s="16" t="s">
        <v>1340</v>
      </c>
      <c r="J254" s="140">
        <v>1</v>
      </c>
      <c r="K254" s="140">
        <v>1</v>
      </c>
      <c r="L254" s="140">
        <v>1</v>
      </c>
    </row>
    <row r="255" spans="1:12">
      <c r="A255" s="16" t="s">
        <v>283</v>
      </c>
      <c r="B255" s="16">
        <v>141</v>
      </c>
      <c r="C255" s="16">
        <v>4</v>
      </c>
      <c r="D255" s="4" t="s">
        <v>1652</v>
      </c>
      <c r="E255" s="4" t="s">
        <v>1596</v>
      </c>
      <c r="F255" s="4" t="s">
        <v>2011</v>
      </c>
      <c r="G255" s="17">
        <v>4.7300000000000004</v>
      </c>
      <c r="H255" s="144">
        <v>0.93340000000000001</v>
      </c>
      <c r="I255" s="16" t="s">
        <v>1340</v>
      </c>
      <c r="J255" s="140">
        <v>1</v>
      </c>
      <c r="K255" s="140">
        <v>1</v>
      </c>
      <c r="L255" s="140">
        <v>1</v>
      </c>
    </row>
    <row r="256" spans="1:12">
      <c r="A256" s="16" t="s">
        <v>284</v>
      </c>
      <c r="B256" s="16">
        <v>142</v>
      </c>
      <c r="C256" s="16">
        <v>1</v>
      </c>
      <c r="D256" s="4" t="s">
        <v>1653</v>
      </c>
      <c r="E256" s="4" t="s">
        <v>1596</v>
      </c>
      <c r="F256" s="4" t="s">
        <v>2011</v>
      </c>
      <c r="G256" s="17">
        <v>2.91</v>
      </c>
      <c r="H256" s="144">
        <v>0.4995</v>
      </c>
      <c r="I256" s="16" t="s">
        <v>1340</v>
      </c>
      <c r="J256" s="140">
        <v>1</v>
      </c>
      <c r="K256" s="140">
        <v>1</v>
      </c>
      <c r="L256" s="140">
        <v>1</v>
      </c>
    </row>
    <row r="257" spans="1:12">
      <c r="A257" s="16" t="s">
        <v>285</v>
      </c>
      <c r="B257" s="16">
        <v>142</v>
      </c>
      <c r="C257" s="16">
        <v>2</v>
      </c>
      <c r="D257" s="4" t="s">
        <v>1653</v>
      </c>
      <c r="E257" s="4" t="s">
        <v>1596</v>
      </c>
      <c r="F257" s="4" t="s">
        <v>2011</v>
      </c>
      <c r="G257" s="17">
        <v>3.42</v>
      </c>
      <c r="H257" s="144">
        <v>0.5524</v>
      </c>
      <c r="I257" s="16" t="s">
        <v>1340</v>
      </c>
      <c r="J257" s="140">
        <v>1</v>
      </c>
      <c r="K257" s="140">
        <v>1</v>
      </c>
      <c r="L257" s="140">
        <v>1</v>
      </c>
    </row>
    <row r="258" spans="1:12">
      <c r="A258" s="16" t="s">
        <v>286</v>
      </c>
      <c r="B258" s="16">
        <v>142</v>
      </c>
      <c r="C258" s="16">
        <v>3</v>
      </c>
      <c r="D258" s="4" t="s">
        <v>1653</v>
      </c>
      <c r="E258" s="4" t="s">
        <v>1596</v>
      </c>
      <c r="F258" s="4" t="s">
        <v>2011</v>
      </c>
      <c r="G258" s="17">
        <v>4.8099999999999996</v>
      </c>
      <c r="H258" s="144">
        <v>0.71779999999999999</v>
      </c>
      <c r="I258" s="16" t="s">
        <v>1340</v>
      </c>
      <c r="J258" s="140">
        <v>1</v>
      </c>
      <c r="K258" s="140">
        <v>1</v>
      </c>
      <c r="L258" s="140">
        <v>1</v>
      </c>
    </row>
    <row r="259" spans="1:12">
      <c r="A259" s="16" t="s">
        <v>287</v>
      </c>
      <c r="B259" s="16">
        <v>142</v>
      </c>
      <c r="C259" s="16">
        <v>4</v>
      </c>
      <c r="D259" s="4" t="s">
        <v>1653</v>
      </c>
      <c r="E259" s="4" t="s">
        <v>1596</v>
      </c>
      <c r="F259" s="4" t="s">
        <v>2011</v>
      </c>
      <c r="G259" s="17">
        <v>7.25</v>
      </c>
      <c r="H259" s="144">
        <v>1.0883</v>
      </c>
      <c r="I259" s="16" t="s">
        <v>1340</v>
      </c>
      <c r="J259" s="140">
        <v>1</v>
      </c>
      <c r="K259" s="140">
        <v>1</v>
      </c>
      <c r="L259" s="140">
        <v>1</v>
      </c>
    </row>
    <row r="260" spans="1:12">
      <c r="A260" s="16" t="s">
        <v>288</v>
      </c>
      <c r="B260" s="16">
        <v>143</v>
      </c>
      <c r="C260" s="16">
        <v>1</v>
      </c>
      <c r="D260" s="4" t="s">
        <v>1654</v>
      </c>
      <c r="E260" s="4" t="s">
        <v>1596</v>
      </c>
      <c r="F260" s="4" t="s">
        <v>2011</v>
      </c>
      <c r="G260" s="17">
        <v>2.39</v>
      </c>
      <c r="H260" s="144">
        <v>0.37640000000000001</v>
      </c>
      <c r="I260" s="16" t="s">
        <v>1340</v>
      </c>
      <c r="J260" s="140">
        <v>1</v>
      </c>
      <c r="K260" s="140">
        <v>1</v>
      </c>
      <c r="L260" s="140">
        <v>1</v>
      </c>
    </row>
    <row r="261" spans="1:12">
      <c r="A261" s="16" t="s">
        <v>289</v>
      </c>
      <c r="B261" s="16">
        <v>143</v>
      </c>
      <c r="C261" s="16">
        <v>2</v>
      </c>
      <c r="D261" s="4" t="s">
        <v>1654</v>
      </c>
      <c r="E261" s="4" t="s">
        <v>1596</v>
      </c>
      <c r="F261" s="4" t="s">
        <v>2011</v>
      </c>
      <c r="G261" s="17">
        <v>3.18</v>
      </c>
      <c r="H261" s="144">
        <v>0.51849999999999996</v>
      </c>
      <c r="I261" s="16" t="s">
        <v>1340</v>
      </c>
      <c r="J261" s="140">
        <v>1</v>
      </c>
      <c r="K261" s="140">
        <v>1</v>
      </c>
      <c r="L261" s="140">
        <v>1</v>
      </c>
    </row>
    <row r="262" spans="1:12">
      <c r="A262" s="16" t="s">
        <v>290</v>
      </c>
      <c r="B262" s="16">
        <v>143</v>
      </c>
      <c r="C262" s="16">
        <v>3</v>
      </c>
      <c r="D262" s="4" t="s">
        <v>1654</v>
      </c>
      <c r="E262" s="4" t="s">
        <v>1596</v>
      </c>
      <c r="F262" s="4" t="s">
        <v>2011</v>
      </c>
      <c r="G262" s="17">
        <v>4.49</v>
      </c>
      <c r="H262" s="144">
        <v>0.72270000000000001</v>
      </c>
      <c r="I262" s="16" t="s">
        <v>1340</v>
      </c>
      <c r="J262" s="140">
        <v>1</v>
      </c>
      <c r="K262" s="140">
        <v>1</v>
      </c>
      <c r="L262" s="140">
        <v>1</v>
      </c>
    </row>
    <row r="263" spans="1:12">
      <c r="A263" s="16" t="s">
        <v>291</v>
      </c>
      <c r="B263" s="16">
        <v>143</v>
      </c>
      <c r="C263" s="16">
        <v>4</v>
      </c>
      <c r="D263" s="4" t="s">
        <v>1654</v>
      </c>
      <c r="E263" s="4" t="s">
        <v>1596</v>
      </c>
      <c r="F263" s="4" t="s">
        <v>2011</v>
      </c>
      <c r="G263" s="17">
        <v>6.58</v>
      </c>
      <c r="H263" s="144">
        <v>1.1009</v>
      </c>
      <c r="I263" s="16" t="s">
        <v>1340</v>
      </c>
      <c r="J263" s="140">
        <v>1</v>
      </c>
      <c r="K263" s="140">
        <v>1</v>
      </c>
      <c r="L263" s="140">
        <v>1</v>
      </c>
    </row>
    <row r="264" spans="1:12">
      <c r="A264" s="16" t="s">
        <v>292</v>
      </c>
      <c r="B264" s="16">
        <v>144</v>
      </c>
      <c r="C264" s="16">
        <v>1</v>
      </c>
      <c r="D264" s="4" t="s">
        <v>1655</v>
      </c>
      <c r="E264" s="4" t="s">
        <v>1596</v>
      </c>
      <c r="F264" s="4" t="s">
        <v>2011</v>
      </c>
      <c r="G264" s="17">
        <v>2.1</v>
      </c>
      <c r="H264" s="144">
        <v>0.36670000000000003</v>
      </c>
      <c r="I264" s="16" t="s">
        <v>1340</v>
      </c>
      <c r="J264" s="140">
        <v>1</v>
      </c>
      <c r="K264" s="140">
        <v>1</v>
      </c>
      <c r="L264" s="140">
        <v>1</v>
      </c>
    </row>
    <row r="265" spans="1:12">
      <c r="A265" s="16" t="s">
        <v>293</v>
      </c>
      <c r="B265" s="16">
        <v>144</v>
      </c>
      <c r="C265" s="16">
        <v>2</v>
      </c>
      <c r="D265" s="4" t="s">
        <v>1655</v>
      </c>
      <c r="E265" s="4" t="s">
        <v>1596</v>
      </c>
      <c r="F265" s="4" t="s">
        <v>2011</v>
      </c>
      <c r="G265" s="17">
        <v>2.81</v>
      </c>
      <c r="H265" s="144">
        <v>0.48599999999999999</v>
      </c>
      <c r="I265" s="16" t="s">
        <v>1340</v>
      </c>
      <c r="J265" s="140">
        <v>1</v>
      </c>
      <c r="K265" s="140">
        <v>1</v>
      </c>
      <c r="L265" s="140">
        <v>1</v>
      </c>
    </row>
    <row r="266" spans="1:12">
      <c r="A266" s="16" t="s">
        <v>294</v>
      </c>
      <c r="B266" s="16">
        <v>144</v>
      </c>
      <c r="C266" s="16">
        <v>3</v>
      </c>
      <c r="D266" s="4" t="s">
        <v>1655</v>
      </c>
      <c r="E266" s="4" t="s">
        <v>1596</v>
      </c>
      <c r="F266" s="4" t="s">
        <v>2011</v>
      </c>
      <c r="G266" s="17">
        <v>3.86</v>
      </c>
      <c r="H266" s="144">
        <v>0.63400000000000001</v>
      </c>
      <c r="I266" s="16" t="s">
        <v>1340</v>
      </c>
      <c r="J266" s="140">
        <v>1</v>
      </c>
      <c r="K266" s="140">
        <v>1</v>
      </c>
      <c r="L266" s="140">
        <v>1</v>
      </c>
    </row>
    <row r="267" spans="1:12">
      <c r="A267" s="16" t="s">
        <v>295</v>
      </c>
      <c r="B267" s="16">
        <v>144</v>
      </c>
      <c r="C267" s="16">
        <v>4</v>
      </c>
      <c r="D267" s="4" t="s">
        <v>1655</v>
      </c>
      <c r="E267" s="4" t="s">
        <v>1596</v>
      </c>
      <c r="F267" s="4" t="s">
        <v>2011</v>
      </c>
      <c r="G267" s="17">
        <v>6.51</v>
      </c>
      <c r="H267" s="144">
        <v>1.0306999999999999</v>
      </c>
      <c r="I267" s="16" t="s">
        <v>1340</v>
      </c>
      <c r="J267" s="140">
        <v>1</v>
      </c>
      <c r="K267" s="140">
        <v>1</v>
      </c>
      <c r="L267" s="140">
        <v>1</v>
      </c>
    </row>
    <row r="268" spans="1:12">
      <c r="A268" s="16" t="s">
        <v>1656</v>
      </c>
      <c r="B268" s="16">
        <v>145</v>
      </c>
      <c r="C268" s="16">
        <v>1</v>
      </c>
      <c r="D268" s="4" t="s">
        <v>1657</v>
      </c>
      <c r="E268" s="4" t="s">
        <v>1596</v>
      </c>
      <c r="F268" s="4" t="s">
        <v>2011</v>
      </c>
      <c r="G268" s="17">
        <v>2.2200000000000002</v>
      </c>
      <c r="H268" s="144">
        <v>0.36990000000000001</v>
      </c>
      <c r="I268" s="16" t="s">
        <v>1340</v>
      </c>
      <c r="J268" s="140">
        <v>1</v>
      </c>
      <c r="K268" s="140">
        <v>1</v>
      </c>
      <c r="L268" s="140">
        <v>1</v>
      </c>
    </row>
    <row r="269" spans="1:12">
      <c r="A269" s="16" t="s">
        <v>1658</v>
      </c>
      <c r="B269" s="16">
        <v>145</v>
      </c>
      <c r="C269" s="16">
        <v>2</v>
      </c>
      <c r="D269" s="4" t="s">
        <v>1657</v>
      </c>
      <c r="E269" s="4" t="s">
        <v>1596</v>
      </c>
      <c r="F269" s="4" t="s">
        <v>2011</v>
      </c>
      <c r="G269" s="17">
        <v>2.7</v>
      </c>
      <c r="H269" s="144">
        <v>0.44569999999999999</v>
      </c>
      <c r="I269" s="16" t="s">
        <v>1340</v>
      </c>
      <c r="J269" s="140">
        <v>1</v>
      </c>
      <c r="K269" s="140">
        <v>1</v>
      </c>
      <c r="L269" s="140">
        <v>1</v>
      </c>
    </row>
    <row r="270" spans="1:12">
      <c r="A270" s="16" t="s">
        <v>1659</v>
      </c>
      <c r="B270" s="16">
        <v>145</v>
      </c>
      <c r="C270" s="16">
        <v>3</v>
      </c>
      <c r="D270" s="4" t="s">
        <v>1657</v>
      </c>
      <c r="E270" s="4" t="s">
        <v>1596</v>
      </c>
      <c r="F270" s="4" t="s">
        <v>2011</v>
      </c>
      <c r="G270" s="17">
        <v>3.46</v>
      </c>
      <c r="H270" s="144">
        <v>0.56469999999999998</v>
      </c>
      <c r="I270" s="16" t="s">
        <v>1340</v>
      </c>
      <c r="J270" s="140">
        <v>1</v>
      </c>
      <c r="K270" s="140">
        <v>1</v>
      </c>
      <c r="L270" s="140">
        <v>1</v>
      </c>
    </row>
    <row r="271" spans="1:12">
      <c r="A271" s="16" t="s">
        <v>1660</v>
      </c>
      <c r="B271" s="16">
        <v>145</v>
      </c>
      <c r="C271" s="16">
        <v>4</v>
      </c>
      <c r="D271" s="4" t="s">
        <v>1657</v>
      </c>
      <c r="E271" s="4" t="s">
        <v>1596</v>
      </c>
      <c r="F271" s="4" t="s">
        <v>2011</v>
      </c>
      <c r="G271" s="17">
        <v>4.95</v>
      </c>
      <c r="H271" s="144">
        <v>0.90180000000000005</v>
      </c>
      <c r="I271" s="16" t="s">
        <v>1340</v>
      </c>
      <c r="J271" s="140">
        <v>1</v>
      </c>
      <c r="K271" s="140">
        <v>1</v>
      </c>
      <c r="L271" s="140">
        <v>1</v>
      </c>
    </row>
    <row r="272" spans="1:12">
      <c r="A272" s="16" t="s">
        <v>296</v>
      </c>
      <c r="B272" s="16">
        <v>160</v>
      </c>
      <c r="C272" s="16">
        <v>1</v>
      </c>
      <c r="D272" s="4" t="s">
        <v>1661</v>
      </c>
      <c r="E272" s="4" t="s">
        <v>1596</v>
      </c>
      <c r="F272" s="4" t="s">
        <v>2011</v>
      </c>
      <c r="G272" s="17">
        <v>5.1100000000000003</v>
      </c>
      <c r="H272" s="144">
        <v>3.0609999999999999</v>
      </c>
      <c r="I272" s="16" t="s">
        <v>1340</v>
      </c>
      <c r="J272" s="140">
        <v>1</v>
      </c>
      <c r="K272" s="140">
        <v>1</v>
      </c>
      <c r="L272" s="140">
        <v>1</v>
      </c>
    </row>
    <row r="273" spans="1:12">
      <c r="A273" s="16" t="s">
        <v>297</v>
      </c>
      <c r="B273" s="16">
        <v>160</v>
      </c>
      <c r="C273" s="16">
        <v>2</v>
      </c>
      <c r="D273" s="4" t="s">
        <v>1661</v>
      </c>
      <c r="E273" s="4" t="s">
        <v>1596</v>
      </c>
      <c r="F273" s="4" t="s">
        <v>2011</v>
      </c>
      <c r="G273" s="17">
        <v>6.08</v>
      </c>
      <c r="H273" s="144">
        <v>3.4784999999999999</v>
      </c>
      <c r="I273" s="16" t="s">
        <v>1340</v>
      </c>
      <c r="J273" s="140">
        <v>1</v>
      </c>
      <c r="K273" s="140">
        <v>1</v>
      </c>
      <c r="L273" s="140">
        <v>1</v>
      </c>
    </row>
    <row r="274" spans="1:12">
      <c r="A274" s="16" t="s">
        <v>298</v>
      </c>
      <c r="B274" s="16">
        <v>160</v>
      </c>
      <c r="C274" s="16">
        <v>3</v>
      </c>
      <c r="D274" s="4" t="s">
        <v>1661</v>
      </c>
      <c r="E274" s="4" t="s">
        <v>1596</v>
      </c>
      <c r="F274" s="4" t="s">
        <v>2011</v>
      </c>
      <c r="G274" s="17">
        <v>8.93</v>
      </c>
      <c r="H274" s="144">
        <v>4.5242000000000004</v>
      </c>
      <c r="I274" s="16" t="s">
        <v>1340</v>
      </c>
      <c r="J274" s="140">
        <v>1</v>
      </c>
      <c r="K274" s="140">
        <v>1</v>
      </c>
      <c r="L274" s="140">
        <v>1</v>
      </c>
    </row>
    <row r="275" spans="1:12">
      <c r="A275" s="16" t="s">
        <v>299</v>
      </c>
      <c r="B275" s="16">
        <v>160</v>
      </c>
      <c r="C275" s="16">
        <v>4</v>
      </c>
      <c r="D275" s="4" t="s">
        <v>1661</v>
      </c>
      <c r="E275" s="4" t="s">
        <v>1596</v>
      </c>
      <c r="F275" s="4" t="s">
        <v>2011</v>
      </c>
      <c r="G275" s="17">
        <v>20.51</v>
      </c>
      <c r="H275" s="144">
        <v>7.6779000000000002</v>
      </c>
      <c r="I275" s="16" t="s">
        <v>1340</v>
      </c>
      <c r="J275" s="140">
        <v>1</v>
      </c>
      <c r="K275" s="140">
        <v>1</v>
      </c>
      <c r="L275" s="140">
        <v>1</v>
      </c>
    </row>
    <row r="276" spans="1:12">
      <c r="A276" s="16" t="s">
        <v>300</v>
      </c>
      <c r="B276" s="16">
        <v>161</v>
      </c>
      <c r="C276" s="16">
        <v>1</v>
      </c>
      <c r="D276" s="4" t="s">
        <v>1662</v>
      </c>
      <c r="E276" s="4" t="s">
        <v>1596</v>
      </c>
      <c r="F276" s="4" t="s">
        <v>2011</v>
      </c>
      <c r="G276" s="17">
        <v>3.78</v>
      </c>
      <c r="H276" s="144">
        <v>3.2431999999999999</v>
      </c>
      <c r="I276" s="16" t="s">
        <v>1340</v>
      </c>
      <c r="J276" s="140">
        <v>1</v>
      </c>
      <c r="K276" s="140">
        <v>1</v>
      </c>
      <c r="L276" s="140">
        <v>1</v>
      </c>
    </row>
    <row r="277" spans="1:12">
      <c r="A277" s="16" t="s">
        <v>301</v>
      </c>
      <c r="B277" s="16">
        <v>161</v>
      </c>
      <c r="C277" s="16">
        <v>2</v>
      </c>
      <c r="D277" s="4" t="s">
        <v>1662</v>
      </c>
      <c r="E277" s="4" t="s">
        <v>1596</v>
      </c>
      <c r="F277" s="4" t="s">
        <v>2011</v>
      </c>
      <c r="G277" s="17">
        <v>6.73</v>
      </c>
      <c r="H277" s="144">
        <v>3.8601999999999999</v>
      </c>
      <c r="I277" s="16" t="s">
        <v>1340</v>
      </c>
      <c r="J277" s="140">
        <v>1</v>
      </c>
      <c r="K277" s="140">
        <v>1</v>
      </c>
      <c r="L277" s="140">
        <v>1</v>
      </c>
    </row>
    <row r="278" spans="1:12">
      <c r="A278" s="16" t="s">
        <v>302</v>
      </c>
      <c r="B278" s="16">
        <v>161</v>
      </c>
      <c r="C278" s="16">
        <v>3</v>
      </c>
      <c r="D278" s="4" t="s">
        <v>1662</v>
      </c>
      <c r="E278" s="4" t="s">
        <v>1596</v>
      </c>
      <c r="F278" s="4" t="s">
        <v>2011</v>
      </c>
      <c r="G278" s="17">
        <v>12.47</v>
      </c>
      <c r="H278" s="144">
        <v>5.5331000000000001</v>
      </c>
      <c r="I278" s="16" t="s">
        <v>1340</v>
      </c>
      <c r="J278" s="140">
        <v>1</v>
      </c>
      <c r="K278" s="140">
        <v>1</v>
      </c>
      <c r="L278" s="140">
        <v>1</v>
      </c>
    </row>
    <row r="279" spans="1:12">
      <c r="A279" s="16" t="s">
        <v>303</v>
      </c>
      <c r="B279" s="16">
        <v>161</v>
      </c>
      <c r="C279" s="16">
        <v>4</v>
      </c>
      <c r="D279" s="4" t="s">
        <v>1662</v>
      </c>
      <c r="E279" s="4" t="s">
        <v>1596</v>
      </c>
      <c r="F279" s="4" t="s">
        <v>2011</v>
      </c>
      <c r="G279" s="17">
        <v>23.38</v>
      </c>
      <c r="H279" s="144">
        <v>12.130699999999999</v>
      </c>
      <c r="I279" s="16" t="s">
        <v>1340</v>
      </c>
      <c r="J279" s="140">
        <v>1</v>
      </c>
      <c r="K279" s="140">
        <v>1</v>
      </c>
      <c r="L279" s="140">
        <v>1</v>
      </c>
    </row>
    <row r="280" spans="1:12">
      <c r="A280" s="16" t="s">
        <v>304</v>
      </c>
      <c r="B280" s="16">
        <v>162</v>
      </c>
      <c r="C280" s="16">
        <v>1</v>
      </c>
      <c r="D280" s="4" t="s">
        <v>1663</v>
      </c>
      <c r="E280" s="4" t="s">
        <v>1596</v>
      </c>
      <c r="F280" s="4" t="s">
        <v>2011</v>
      </c>
      <c r="G280" s="17">
        <v>6.86</v>
      </c>
      <c r="H280" s="144">
        <v>3.6608000000000001</v>
      </c>
      <c r="I280" s="16" t="s">
        <v>1340</v>
      </c>
      <c r="J280" s="140">
        <v>1</v>
      </c>
      <c r="K280" s="140">
        <v>1</v>
      </c>
      <c r="L280" s="140">
        <v>1</v>
      </c>
    </row>
    <row r="281" spans="1:12">
      <c r="A281" s="16" t="s">
        <v>305</v>
      </c>
      <c r="B281" s="16">
        <v>162</v>
      </c>
      <c r="C281" s="16">
        <v>2</v>
      </c>
      <c r="D281" s="4" t="s">
        <v>1663</v>
      </c>
      <c r="E281" s="4" t="s">
        <v>1596</v>
      </c>
      <c r="F281" s="4" t="s">
        <v>2011</v>
      </c>
      <c r="G281" s="17">
        <v>7.87</v>
      </c>
      <c r="H281" s="144">
        <v>3.9578000000000002</v>
      </c>
      <c r="I281" s="16" t="s">
        <v>1340</v>
      </c>
      <c r="J281" s="140">
        <v>1</v>
      </c>
      <c r="K281" s="140">
        <v>1</v>
      </c>
      <c r="L281" s="140">
        <v>1</v>
      </c>
    </row>
    <row r="282" spans="1:12">
      <c r="A282" s="16" t="s">
        <v>306</v>
      </c>
      <c r="B282" s="16">
        <v>162</v>
      </c>
      <c r="C282" s="16">
        <v>3</v>
      </c>
      <c r="D282" s="4" t="s">
        <v>1663</v>
      </c>
      <c r="E282" s="4" t="s">
        <v>1596</v>
      </c>
      <c r="F282" s="4" t="s">
        <v>2011</v>
      </c>
      <c r="G282" s="17">
        <v>11.73</v>
      </c>
      <c r="H282" s="144">
        <v>5.0354999999999999</v>
      </c>
      <c r="I282" s="16" t="s">
        <v>1340</v>
      </c>
      <c r="J282" s="140">
        <v>1</v>
      </c>
      <c r="K282" s="140">
        <v>1</v>
      </c>
      <c r="L282" s="140">
        <v>1</v>
      </c>
    </row>
    <row r="283" spans="1:12">
      <c r="A283" s="16" t="s">
        <v>307</v>
      </c>
      <c r="B283" s="16">
        <v>162</v>
      </c>
      <c r="C283" s="16">
        <v>4</v>
      </c>
      <c r="D283" s="4" t="s">
        <v>1663</v>
      </c>
      <c r="E283" s="4" t="s">
        <v>1596</v>
      </c>
      <c r="F283" s="4" t="s">
        <v>2011</v>
      </c>
      <c r="G283" s="17">
        <v>18.600000000000001</v>
      </c>
      <c r="H283" s="144">
        <v>7.3338000000000001</v>
      </c>
      <c r="I283" s="16" t="s">
        <v>1340</v>
      </c>
      <c r="J283" s="140">
        <v>1</v>
      </c>
      <c r="K283" s="140">
        <v>1</v>
      </c>
      <c r="L283" s="140">
        <v>1</v>
      </c>
    </row>
    <row r="284" spans="1:12">
      <c r="A284" s="16" t="s">
        <v>308</v>
      </c>
      <c r="B284" s="16">
        <v>163</v>
      </c>
      <c r="C284" s="16">
        <v>1</v>
      </c>
      <c r="D284" s="4" t="s">
        <v>1664</v>
      </c>
      <c r="E284" s="4" t="s">
        <v>1596</v>
      </c>
      <c r="F284" s="4" t="s">
        <v>2011</v>
      </c>
      <c r="G284" s="17">
        <v>5</v>
      </c>
      <c r="H284" s="144">
        <v>3.0417000000000001</v>
      </c>
      <c r="I284" s="16" t="s">
        <v>1340</v>
      </c>
      <c r="J284" s="140">
        <v>1</v>
      </c>
      <c r="K284" s="140">
        <v>1</v>
      </c>
      <c r="L284" s="140">
        <v>1</v>
      </c>
    </row>
    <row r="285" spans="1:12">
      <c r="A285" s="16" t="s">
        <v>309</v>
      </c>
      <c r="B285" s="16">
        <v>163</v>
      </c>
      <c r="C285" s="16">
        <v>2</v>
      </c>
      <c r="D285" s="4" t="s">
        <v>1664</v>
      </c>
      <c r="E285" s="4" t="s">
        <v>1596</v>
      </c>
      <c r="F285" s="4" t="s">
        <v>2011</v>
      </c>
      <c r="G285" s="17">
        <v>5.98</v>
      </c>
      <c r="H285" s="144">
        <v>3.3588</v>
      </c>
      <c r="I285" s="16" t="s">
        <v>1340</v>
      </c>
      <c r="J285" s="140">
        <v>1</v>
      </c>
      <c r="K285" s="140">
        <v>1</v>
      </c>
      <c r="L285" s="140">
        <v>1</v>
      </c>
    </row>
    <row r="286" spans="1:12">
      <c r="A286" s="16" t="s">
        <v>310</v>
      </c>
      <c r="B286" s="16">
        <v>163</v>
      </c>
      <c r="C286" s="16">
        <v>3</v>
      </c>
      <c r="D286" s="4" t="s">
        <v>1664</v>
      </c>
      <c r="E286" s="4" t="s">
        <v>1596</v>
      </c>
      <c r="F286" s="4" t="s">
        <v>2011</v>
      </c>
      <c r="G286" s="17">
        <v>8.2799999999999994</v>
      </c>
      <c r="H286" s="144">
        <v>4.0084</v>
      </c>
      <c r="I286" s="16" t="s">
        <v>1340</v>
      </c>
      <c r="J286" s="140">
        <v>1</v>
      </c>
      <c r="K286" s="140">
        <v>1</v>
      </c>
      <c r="L286" s="140">
        <v>1</v>
      </c>
    </row>
    <row r="287" spans="1:12">
      <c r="A287" s="16" t="s">
        <v>311</v>
      </c>
      <c r="B287" s="16">
        <v>163</v>
      </c>
      <c r="C287" s="16">
        <v>4</v>
      </c>
      <c r="D287" s="4" t="s">
        <v>1664</v>
      </c>
      <c r="E287" s="4" t="s">
        <v>1596</v>
      </c>
      <c r="F287" s="4" t="s">
        <v>2011</v>
      </c>
      <c r="G287" s="17">
        <v>14.81</v>
      </c>
      <c r="H287" s="144">
        <v>6.1227</v>
      </c>
      <c r="I287" s="16" t="s">
        <v>1340</v>
      </c>
      <c r="J287" s="140">
        <v>1</v>
      </c>
      <c r="K287" s="140">
        <v>1</v>
      </c>
      <c r="L287" s="140">
        <v>1</v>
      </c>
    </row>
    <row r="288" spans="1:12">
      <c r="A288" s="16" t="s">
        <v>312</v>
      </c>
      <c r="B288" s="16">
        <v>165</v>
      </c>
      <c r="C288" s="16">
        <v>1</v>
      </c>
      <c r="D288" s="4" t="s">
        <v>1665</v>
      </c>
      <c r="E288" s="4" t="s">
        <v>1596</v>
      </c>
      <c r="F288" s="4" t="s">
        <v>2011</v>
      </c>
      <c r="G288" s="17">
        <v>6.79</v>
      </c>
      <c r="H288" s="144">
        <v>3.2078000000000002</v>
      </c>
      <c r="I288" s="16" t="s">
        <v>1340</v>
      </c>
      <c r="J288" s="140">
        <v>1</v>
      </c>
      <c r="K288" s="140">
        <v>1</v>
      </c>
      <c r="L288" s="140">
        <v>1</v>
      </c>
    </row>
    <row r="289" spans="1:12">
      <c r="A289" s="16" t="s">
        <v>313</v>
      </c>
      <c r="B289" s="16">
        <v>165</v>
      </c>
      <c r="C289" s="16">
        <v>2</v>
      </c>
      <c r="D289" s="4" t="s">
        <v>1665</v>
      </c>
      <c r="E289" s="4" t="s">
        <v>1596</v>
      </c>
      <c r="F289" s="4" t="s">
        <v>2011</v>
      </c>
      <c r="G289" s="17">
        <v>8.34</v>
      </c>
      <c r="H289" s="144">
        <v>3.4971000000000001</v>
      </c>
      <c r="I289" s="16" t="s">
        <v>1340</v>
      </c>
      <c r="J289" s="140">
        <v>1</v>
      </c>
      <c r="K289" s="140">
        <v>1</v>
      </c>
      <c r="L289" s="140">
        <v>1</v>
      </c>
    </row>
    <row r="290" spans="1:12">
      <c r="A290" s="16" t="s">
        <v>314</v>
      </c>
      <c r="B290" s="16">
        <v>165</v>
      </c>
      <c r="C290" s="16">
        <v>3</v>
      </c>
      <c r="D290" s="4" t="s">
        <v>1665</v>
      </c>
      <c r="E290" s="4" t="s">
        <v>1596</v>
      </c>
      <c r="F290" s="4" t="s">
        <v>2011</v>
      </c>
      <c r="G290" s="17">
        <v>10.47</v>
      </c>
      <c r="H290" s="144">
        <v>4.1035000000000004</v>
      </c>
      <c r="I290" s="16" t="s">
        <v>1340</v>
      </c>
      <c r="J290" s="140">
        <v>1</v>
      </c>
      <c r="K290" s="140">
        <v>1</v>
      </c>
      <c r="L290" s="140">
        <v>1</v>
      </c>
    </row>
    <row r="291" spans="1:12">
      <c r="A291" s="16" t="s">
        <v>315</v>
      </c>
      <c r="B291" s="16">
        <v>165</v>
      </c>
      <c r="C291" s="16">
        <v>4</v>
      </c>
      <c r="D291" s="4" t="s">
        <v>1665</v>
      </c>
      <c r="E291" s="4" t="s">
        <v>1596</v>
      </c>
      <c r="F291" s="4" t="s">
        <v>2011</v>
      </c>
      <c r="G291" s="17">
        <v>15.06</v>
      </c>
      <c r="H291" s="144">
        <v>5.6623000000000001</v>
      </c>
      <c r="I291" s="16" t="s">
        <v>1340</v>
      </c>
      <c r="J291" s="140">
        <v>1</v>
      </c>
      <c r="K291" s="140">
        <v>1</v>
      </c>
      <c r="L291" s="140">
        <v>1</v>
      </c>
    </row>
    <row r="292" spans="1:12">
      <c r="A292" s="16" t="s">
        <v>316</v>
      </c>
      <c r="B292" s="16">
        <v>166</v>
      </c>
      <c r="C292" s="16">
        <v>1</v>
      </c>
      <c r="D292" s="4" t="s">
        <v>1666</v>
      </c>
      <c r="E292" s="4" t="s">
        <v>1596</v>
      </c>
      <c r="F292" s="4" t="s">
        <v>2011</v>
      </c>
      <c r="G292" s="17">
        <v>5.26</v>
      </c>
      <c r="H292" s="144">
        <v>2.6509999999999998</v>
      </c>
      <c r="I292" s="16" t="s">
        <v>1340</v>
      </c>
      <c r="J292" s="140">
        <v>1</v>
      </c>
      <c r="K292" s="140">
        <v>1</v>
      </c>
      <c r="L292" s="140">
        <v>1</v>
      </c>
    </row>
    <row r="293" spans="1:12">
      <c r="A293" s="16" t="s">
        <v>317</v>
      </c>
      <c r="B293" s="16">
        <v>166</v>
      </c>
      <c r="C293" s="16">
        <v>2</v>
      </c>
      <c r="D293" s="4" t="s">
        <v>1666</v>
      </c>
      <c r="E293" s="4" t="s">
        <v>1596</v>
      </c>
      <c r="F293" s="4" t="s">
        <v>2011</v>
      </c>
      <c r="G293" s="17">
        <v>6.13</v>
      </c>
      <c r="H293" s="144">
        <v>2.8757000000000001</v>
      </c>
      <c r="I293" s="16" t="s">
        <v>1340</v>
      </c>
      <c r="J293" s="140">
        <v>1</v>
      </c>
      <c r="K293" s="140">
        <v>1</v>
      </c>
      <c r="L293" s="140">
        <v>1</v>
      </c>
    </row>
    <row r="294" spans="1:12">
      <c r="A294" s="16" t="s">
        <v>318</v>
      </c>
      <c r="B294" s="16">
        <v>166</v>
      </c>
      <c r="C294" s="16">
        <v>3</v>
      </c>
      <c r="D294" s="4" t="s">
        <v>1666</v>
      </c>
      <c r="E294" s="4" t="s">
        <v>1596</v>
      </c>
      <c r="F294" s="4" t="s">
        <v>2011</v>
      </c>
      <c r="G294" s="17">
        <v>8.11</v>
      </c>
      <c r="H294" s="144">
        <v>3.3763000000000001</v>
      </c>
      <c r="I294" s="16" t="s">
        <v>1340</v>
      </c>
      <c r="J294" s="140">
        <v>1</v>
      </c>
      <c r="K294" s="140">
        <v>1</v>
      </c>
      <c r="L294" s="140">
        <v>1</v>
      </c>
    </row>
    <row r="295" spans="1:12">
      <c r="A295" s="16" t="s">
        <v>319</v>
      </c>
      <c r="B295" s="16">
        <v>166</v>
      </c>
      <c r="C295" s="16">
        <v>4</v>
      </c>
      <c r="D295" s="4" t="s">
        <v>1666</v>
      </c>
      <c r="E295" s="4" t="s">
        <v>1596</v>
      </c>
      <c r="F295" s="4" t="s">
        <v>2011</v>
      </c>
      <c r="G295" s="17">
        <v>13.28</v>
      </c>
      <c r="H295" s="144">
        <v>4.9958</v>
      </c>
      <c r="I295" s="16" t="s">
        <v>1340</v>
      </c>
      <c r="J295" s="140">
        <v>1</v>
      </c>
      <c r="K295" s="140">
        <v>1</v>
      </c>
      <c r="L295" s="140">
        <v>1</v>
      </c>
    </row>
    <row r="296" spans="1:12">
      <c r="A296" s="16" t="s">
        <v>320</v>
      </c>
      <c r="B296" s="16">
        <v>167</v>
      </c>
      <c r="C296" s="16">
        <v>1</v>
      </c>
      <c r="D296" s="4" t="s">
        <v>1667</v>
      </c>
      <c r="E296" s="4" t="s">
        <v>1596</v>
      </c>
      <c r="F296" s="4" t="s">
        <v>2011</v>
      </c>
      <c r="G296" s="17">
        <v>3.38</v>
      </c>
      <c r="H296" s="144">
        <v>2.3689</v>
      </c>
      <c r="I296" s="16" t="s">
        <v>1340</v>
      </c>
      <c r="J296" s="140">
        <v>1</v>
      </c>
      <c r="K296" s="140">
        <v>1</v>
      </c>
      <c r="L296" s="140">
        <v>1</v>
      </c>
    </row>
    <row r="297" spans="1:12">
      <c r="A297" s="16" t="s">
        <v>321</v>
      </c>
      <c r="B297" s="16">
        <v>167</v>
      </c>
      <c r="C297" s="16">
        <v>2</v>
      </c>
      <c r="D297" s="4" t="s">
        <v>1667</v>
      </c>
      <c r="E297" s="4" t="s">
        <v>1596</v>
      </c>
      <c r="F297" s="4" t="s">
        <v>2011</v>
      </c>
      <c r="G297" s="17">
        <v>3.38</v>
      </c>
      <c r="H297" s="144">
        <v>2.3895</v>
      </c>
      <c r="I297" s="16" t="s">
        <v>1340</v>
      </c>
      <c r="J297" s="140">
        <v>1</v>
      </c>
      <c r="K297" s="140">
        <v>1</v>
      </c>
      <c r="L297" s="140">
        <v>1</v>
      </c>
    </row>
    <row r="298" spans="1:12">
      <c r="A298" s="16" t="s">
        <v>322</v>
      </c>
      <c r="B298" s="16">
        <v>167</v>
      </c>
      <c r="C298" s="16">
        <v>3</v>
      </c>
      <c r="D298" s="4" t="s">
        <v>1667</v>
      </c>
      <c r="E298" s="4" t="s">
        <v>1596</v>
      </c>
      <c r="F298" s="4" t="s">
        <v>2011</v>
      </c>
      <c r="G298" s="17">
        <v>6.22</v>
      </c>
      <c r="H298" s="144">
        <v>3.0283000000000002</v>
      </c>
      <c r="I298" s="16" t="s">
        <v>1340</v>
      </c>
      <c r="J298" s="140">
        <v>1</v>
      </c>
      <c r="K298" s="140">
        <v>1</v>
      </c>
      <c r="L298" s="140">
        <v>1</v>
      </c>
    </row>
    <row r="299" spans="1:12">
      <c r="A299" s="16" t="s">
        <v>323</v>
      </c>
      <c r="B299" s="16">
        <v>167</v>
      </c>
      <c r="C299" s="16">
        <v>4</v>
      </c>
      <c r="D299" s="4" t="s">
        <v>1667</v>
      </c>
      <c r="E299" s="4" t="s">
        <v>1596</v>
      </c>
      <c r="F299" s="4" t="s">
        <v>2011</v>
      </c>
      <c r="G299" s="17">
        <v>14.35</v>
      </c>
      <c r="H299" s="144">
        <v>5.2403000000000004</v>
      </c>
      <c r="I299" s="16" t="s">
        <v>1340</v>
      </c>
      <c r="J299" s="140">
        <v>1</v>
      </c>
      <c r="K299" s="140">
        <v>1</v>
      </c>
      <c r="L299" s="140">
        <v>1</v>
      </c>
    </row>
    <row r="300" spans="1:12">
      <c r="A300" s="16" t="s">
        <v>324</v>
      </c>
      <c r="B300" s="16">
        <v>169</v>
      </c>
      <c r="C300" s="16">
        <v>1</v>
      </c>
      <c r="D300" s="4" t="s">
        <v>1668</v>
      </c>
      <c r="E300" s="4" t="s">
        <v>1596</v>
      </c>
      <c r="F300" s="4" t="s">
        <v>2011</v>
      </c>
      <c r="G300" s="17">
        <v>3.3560099999999999</v>
      </c>
      <c r="H300" s="144">
        <v>1.4975000000000001</v>
      </c>
      <c r="I300" s="16" t="s">
        <v>1340</v>
      </c>
      <c r="J300" s="140">
        <v>1</v>
      </c>
      <c r="K300" s="140">
        <v>1</v>
      </c>
      <c r="L300" s="140">
        <v>1</v>
      </c>
    </row>
    <row r="301" spans="1:12">
      <c r="A301" s="16" t="s">
        <v>325</v>
      </c>
      <c r="B301" s="16">
        <v>169</v>
      </c>
      <c r="C301" s="16">
        <v>2</v>
      </c>
      <c r="D301" s="4" t="s">
        <v>1668</v>
      </c>
      <c r="E301" s="4" t="s">
        <v>1596</v>
      </c>
      <c r="F301" s="4" t="s">
        <v>2011</v>
      </c>
      <c r="G301" s="17">
        <v>4.41</v>
      </c>
      <c r="H301" s="144">
        <v>1.8882000000000001</v>
      </c>
      <c r="I301" s="16" t="s">
        <v>1340</v>
      </c>
      <c r="J301" s="140">
        <v>1</v>
      </c>
      <c r="K301" s="140">
        <v>1</v>
      </c>
      <c r="L301" s="140">
        <v>1</v>
      </c>
    </row>
    <row r="302" spans="1:12">
      <c r="A302" s="16" t="s">
        <v>326</v>
      </c>
      <c r="B302" s="16">
        <v>169</v>
      </c>
      <c r="C302" s="16">
        <v>3</v>
      </c>
      <c r="D302" s="4" t="s">
        <v>1668</v>
      </c>
      <c r="E302" s="4" t="s">
        <v>1596</v>
      </c>
      <c r="F302" s="4" t="s">
        <v>2011</v>
      </c>
      <c r="G302" s="17">
        <v>7.19</v>
      </c>
      <c r="H302" s="144">
        <v>2.9121999999999999</v>
      </c>
      <c r="I302" s="16" t="s">
        <v>1340</v>
      </c>
      <c r="J302" s="140">
        <v>1</v>
      </c>
      <c r="K302" s="140">
        <v>1</v>
      </c>
      <c r="L302" s="140">
        <v>1</v>
      </c>
    </row>
    <row r="303" spans="1:12">
      <c r="A303" s="16" t="s">
        <v>327</v>
      </c>
      <c r="B303" s="16">
        <v>169</v>
      </c>
      <c r="C303" s="16">
        <v>4</v>
      </c>
      <c r="D303" s="4" t="s">
        <v>1668</v>
      </c>
      <c r="E303" s="4" t="s">
        <v>1596</v>
      </c>
      <c r="F303" s="4" t="s">
        <v>2011</v>
      </c>
      <c r="G303" s="17">
        <v>11.7</v>
      </c>
      <c r="H303" s="144">
        <v>4.8441000000000001</v>
      </c>
      <c r="I303" s="16" t="s">
        <v>1340</v>
      </c>
      <c r="J303" s="140">
        <v>1</v>
      </c>
      <c r="K303" s="140">
        <v>1</v>
      </c>
      <c r="L303" s="140">
        <v>1</v>
      </c>
    </row>
    <row r="304" spans="1:12">
      <c r="A304" s="16" t="s">
        <v>328</v>
      </c>
      <c r="B304" s="16">
        <v>170</v>
      </c>
      <c r="C304" s="16">
        <v>1</v>
      </c>
      <c r="D304" s="4" t="s">
        <v>1669</v>
      </c>
      <c r="E304" s="4" t="s">
        <v>1596</v>
      </c>
      <c r="F304" s="4" t="s">
        <v>2011</v>
      </c>
      <c r="G304" s="17">
        <v>4.6381500000000004</v>
      </c>
      <c r="H304" s="144">
        <v>1.5760000000000001</v>
      </c>
      <c r="I304" s="16" t="s">
        <v>1340</v>
      </c>
      <c r="J304" s="140">
        <v>1</v>
      </c>
      <c r="K304" s="140">
        <v>1</v>
      </c>
      <c r="L304" s="140">
        <v>1</v>
      </c>
    </row>
    <row r="305" spans="1:12">
      <c r="A305" s="16" t="s">
        <v>329</v>
      </c>
      <c r="B305" s="16">
        <v>170</v>
      </c>
      <c r="C305" s="16">
        <v>2</v>
      </c>
      <c r="D305" s="4" t="s">
        <v>1669</v>
      </c>
      <c r="E305" s="4" t="s">
        <v>1596</v>
      </c>
      <c r="F305" s="4" t="s">
        <v>2011</v>
      </c>
      <c r="G305" s="17">
        <v>4.95</v>
      </c>
      <c r="H305" s="144">
        <v>1.7811999999999999</v>
      </c>
      <c r="I305" s="16" t="s">
        <v>1340</v>
      </c>
      <c r="J305" s="140">
        <v>1</v>
      </c>
      <c r="K305" s="140">
        <v>1</v>
      </c>
      <c r="L305" s="140">
        <v>1</v>
      </c>
    </row>
    <row r="306" spans="1:12">
      <c r="A306" s="16" t="s">
        <v>330</v>
      </c>
      <c r="B306" s="16">
        <v>170</v>
      </c>
      <c r="C306" s="16">
        <v>3</v>
      </c>
      <c r="D306" s="4" t="s">
        <v>1669</v>
      </c>
      <c r="E306" s="4" t="s">
        <v>1596</v>
      </c>
      <c r="F306" s="4" t="s">
        <v>2011</v>
      </c>
      <c r="G306" s="17">
        <v>7.39</v>
      </c>
      <c r="H306" s="144">
        <v>2.1219999999999999</v>
      </c>
      <c r="I306" s="16" t="s">
        <v>1340</v>
      </c>
      <c r="J306" s="140">
        <v>1</v>
      </c>
      <c r="K306" s="140">
        <v>1</v>
      </c>
      <c r="L306" s="140">
        <v>1</v>
      </c>
    </row>
    <row r="307" spans="1:12">
      <c r="A307" s="16" t="s">
        <v>331</v>
      </c>
      <c r="B307" s="16">
        <v>170</v>
      </c>
      <c r="C307" s="16">
        <v>4</v>
      </c>
      <c r="D307" s="4" t="s">
        <v>1669</v>
      </c>
      <c r="E307" s="4" t="s">
        <v>1596</v>
      </c>
      <c r="F307" s="4" t="s">
        <v>2011</v>
      </c>
      <c r="G307" s="17">
        <v>11.29</v>
      </c>
      <c r="H307" s="144">
        <v>2.9058999999999999</v>
      </c>
      <c r="I307" s="16" t="s">
        <v>1340</v>
      </c>
      <c r="J307" s="140">
        <v>1</v>
      </c>
      <c r="K307" s="140">
        <v>1</v>
      </c>
      <c r="L307" s="140">
        <v>1</v>
      </c>
    </row>
    <row r="308" spans="1:12">
      <c r="A308" s="16" t="s">
        <v>332</v>
      </c>
      <c r="B308" s="16">
        <v>171</v>
      </c>
      <c r="C308" s="16">
        <v>1</v>
      </c>
      <c r="D308" s="4" t="s">
        <v>1670</v>
      </c>
      <c r="E308" s="4" t="s">
        <v>1596</v>
      </c>
      <c r="F308" s="4" t="s">
        <v>2011</v>
      </c>
      <c r="G308" s="17">
        <v>2.5299999999999998</v>
      </c>
      <c r="H308" s="144">
        <v>1.3209</v>
      </c>
      <c r="I308" s="16" t="s">
        <v>1340</v>
      </c>
      <c r="J308" s="140">
        <v>1</v>
      </c>
      <c r="K308" s="140">
        <v>1</v>
      </c>
      <c r="L308" s="140">
        <v>1</v>
      </c>
    </row>
    <row r="309" spans="1:12">
      <c r="A309" s="16" t="s">
        <v>333</v>
      </c>
      <c r="B309" s="16">
        <v>171</v>
      </c>
      <c r="C309" s="16">
        <v>2</v>
      </c>
      <c r="D309" s="4" t="s">
        <v>1670</v>
      </c>
      <c r="E309" s="4" t="s">
        <v>1596</v>
      </c>
      <c r="F309" s="4" t="s">
        <v>2011</v>
      </c>
      <c r="G309" s="17">
        <v>3.32</v>
      </c>
      <c r="H309" s="144">
        <v>1.4517</v>
      </c>
      <c r="I309" s="16" t="s">
        <v>1340</v>
      </c>
      <c r="J309" s="140">
        <v>1</v>
      </c>
      <c r="K309" s="140">
        <v>1</v>
      </c>
      <c r="L309" s="140">
        <v>1</v>
      </c>
    </row>
    <row r="310" spans="1:12">
      <c r="A310" s="16" t="s">
        <v>334</v>
      </c>
      <c r="B310" s="16">
        <v>171</v>
      </c>
      <c r="C310" s="16">
        <v>3</v>
      </c>
      <c r="D310" s="4" t="s">
        <v>1670</v>
      </c>
      <c r="E310" s="4" t="s">
        <v>1596</v>
      </c>
      <c r="F310" s="4" t="s">
        <v>2011</v>
      </c>
      <c r="G310" s="17">
        <v>4.9400000000000004</v>
      </c>
      <c r="H310" s="144">
        <v>1.7286999999999999</v>
      </c>
      <c r="I310" s="16" t="s">
        <v>1340</v>
      </c>
      <c r="J310" s="140">
        <v>1</v>
      </c>
      <c r="K310" s="140">
        <v>1</v>
      </c>
      <c r="L310" s="140">
        <v>1</v>
      </c>
    </row>
    <row r="311" spans="1:12">
      <c r="A311" s="16" t="s">
        <v>335</v>
      </c>
      <c r="B311" s="16">
        <v>171</v>
      </c>
      <c r="C311" s="16">
        <v>4</v>
      </c>
      <c r="D311" s="4" t="s">
        <v>1670</v>
      </c>
      <c r="E311" s="4" t="s">
        <v>1596</v>
      </c>
      <c r="F311" s="4" t="s">
        <v>2011</v>
      </c>
      <c r="G311" s="17">
        <v>9.2100000000000009</v>
      </c>
      <c r="H311" s="144">
        <v>2.6469</v>
      </c>
      <c r="I311" s="16" t="s">
        <v>1340</v>
      </c>
      <c r="J311" s="140">
        <v>1</v>
      </c>
      <c r="K311" s="140">
        <v>1</v>
      </c>
      <c r="L311" s="140">
        <v>1</v>
      </c>
    </row>
    <row r="312" spans="1:12">
      <c r="A312" s="16" t="s">
        <v>336</v>
      </c>
      <c r="B312" s="16">
        <v>174</v>
      </c>
      <c r="C312" s="16">
        <v>1</v>
      </c>
      <c r="D312" s="4" t="s">
        <v>1671</v>
      </c>
      <c r="E312" s="4" t="s">
        <v>1596</v>
      </c>
      <c r="F312" s="4" t="s">
        <v>2011</v>
      </c>
      <c r="G312" s="17">
        <v>2.13</v>
      </c>
      <c r="H312" s="144">
        <v>1.6726000000000001</v>
      </c>
      <c r="I312" s="16" t="s">
        <v>1340</v>
      </c>
      <c r="J312" s="140">
        <v>1</v>
      </c>
      <c r="K312" s="140">
        <v>1</v>
      </c>
      <c r="L312" s="140">
        <v>1</v>
      </c>
    </row>
    <row r="313" spans="1:12">
      <c r="A313" s="16" t="s">
        <v>337</v>
      </c>
      <c r="B313" s="16">
        <v>174</v>
      </c>
      <c r="C313" s="16">
        <v>2</v>
      </c>
      <c r="D313" s="4" t="s">
        <v>1671</v>
      </c>
      <c r="E313" s="4" t="s">
        <v>1596</v>
      </c>
      <c r="F313" s="4" t="s">
        <v>2011</v>
      </c>
      <c r="G313" s="17">
        <v>2.63</v>
      </c>
      <c r="H313" s="144">
        <v>1.7426999999999999</v>
      </c>
      <c r="I313" s="16" t="s">
        <v>1340</v>
      </c>
      <c r="J313" s="140">
        <v>1</v>
      </c>
      <c r="K313" s="140">
        <v>1</v>
      </c>
      <c r="L313" s="140">
        <v>1</v>
      </c>
    </row>
    <row r="314" spans="1:12">
      <c r="A314" s="16" t="s">
        <v>338</v>
      </c>
      <c r="B314" s="16">
        <v>174</v>
      </c>
      <c r="C314" s="16">
        <v>3</v>
      </c>
      <c r="D314" s="4" t="s">
        <v>1671</v>
      </c>
      <c r="E314" s="4" t="s">
        <v>1596</v>
      </c>
      <c r="F314" s="4" t="s">
        <v>2011</v>
      </c>
      <c r="G314" s="17">
        <v>4.3899999999999997</v>
      </c>
      <c r="H314" s="144">
        <v>2.0537000000000001</v>
      </c>
      <c r="I314" s="16" t="s">
        <v>1340</v>
      </c>
      <c r="J314" s="140">
        <v>1</v>
      </c>
      <c r="K314" s="140">
        <v>1</v>
      </c>
      <c r="L314" s="140">
        <v>1</v>
      </c>
    </row>
    <row r="315" spans="1:12">
      <c r="A315" s="16" t="s">
        <v>339</v>
      </c>
      <c r="B315" s="16">
        <v>174</v>
      </c>
      <c r="C315" s="16">
        <v>4</v>
      </c>
      <c r="D315" s="4" t="s">
        <v>1671</v>
      </c>
      <c r="E315" s="4" t="s">
        <v>1596</v>
      </c>
      <c r="F315" s="4" t="s">
        <v>2011</v>
      </c>
      <c r="G315" s="17">
        <v>7.36</v>
      </c>
      <c r="H315" s="144">
        <v>2.9622999999999999</v>
      </c>
      <c r="I315" s="16" t="s">
        <v>1340</v>
      </c>
      <c r="J315" s="140">
        <v>1</v>
      </c>
      <c r="K315" s="140">
        <v>1</v>
      </c>
      <c r="L315" s="140">
        <v>1</v>
      </c>
    </row>
    <row r="316" spans="1:12">
      <c r="A316" s="16" t="s">
        <v>340</v>
      </c>
      <c r="B316" s="16">
        <v>175</v>
      </c>
      <c r="C316" s="16">
        <v>1</v>
      </c>
      <c r="D316" s="4" t="s">
        <v>1672</v>
      </c>
      <c r="E316" s="4" t="s">
        <v>1596</v>
      </c>
      <c r="F316" s="4" t="s">
        <v>2011</v>
      </c>
      <c r="G316" s="17">
        <v>1.85</v>
      </c>
      <c r="H316" s="144">
        <v>1.6549</v>
      </c>
      <c r="I316" s="16" t="s">
        <v>1340</v>
      </c>
      <c r="J316" s="140">
        <v>1</v>
      </c>
      <c r="K316" s="140">
        <v>1</v>
      </c>
      <c r="L316" s="140">
        <v>1</v>
      </c>
    </row>
    <row r="317" spans="1:12">
      <c r="A317" s="16" t="s">
        <v>341</v>
      </c>
      <c r="B317" s="16">
        <v>175</v>
      </c>
      <c r="C317" s="16">
        <v>2</v>
      </c>
      <c r="D317" s="4" t="s">
        <v>1672</v>
      </c>
      <c r="E317" s="4" t="s">
        <v>1596</v>
      </c>
      <c r="F317" s="4" t="s">
        <v>2011</v>
      </c>
      <c r="G317" s="17">
        <v>2.4900000000000002</v>
      </c>
      <c r="H317" s="144">
        <v>1.7839</v>
      </c>
      <c r="I317" s="16" t="s">
        <v>1340</v>
      </c>
      <c r="J317" s="140">
        <v>1</v>
      </c>
      <c r="K317" s="140">
        <v>1</v>
      </c>
      <c r="L317" s="140">
        <v>1</v>
      </c>
    </row>
    <row r="318" spans="1:12">
      <c r="A318" s="16" t="s">
        <v>342</v>
      </c>
      <c r="B318" s="16">
        <v>175</v>
      </c>
      <c r="C318" s="16">
        <v>3</v>
      </c>
      <c r="D318" s="4" t="s">
        <v>1672</v>
      </c>
      <c r="E318" s="4" t="s">
        <v>1596</v>
      </c>
      <c r="F318" s="4" t="s">
        <v>2011</v>
      </c>
      <c r="G318" s="17">
        <v>4.47</v>
      </c>
      <c r="H318" s="144">
        <v>2.1116999999999999</v>
      </c>
      <c r="I318" s="16" t="s">
        <v>1340</v>
      </c>
      <c r="J318" s="140">
        <v>1</v>
      </c>
      <c r="K318" s="140">
        <v>1</v>
      </c>
      <c r="L318" s="140">
        <v>1</v>
      </c>
    </row>
    <row r="319" spans="1:12">
      <c r="A319" s="16" t="s">
        <v>343</v>
      </c>
      <c r="B319" s="16">
        <v>175</v>
      </c>
      <c r="C319" s="16">
        <v>4</v>
      </c>
      <c r="D319" s="4" t="s">
        <v>1672</v>
      </c>
      <c r="E319" s="4" t="s">
        <v>1596</v>
      </c>
      <c r="F319" s="4" t="s">
        <v>2011</v>
      </c>
      <c r="G319" s="17">
        <v>5.57</v>
      </c>
      <c r="H319" s="144">
        <v>3.7292999999999998</v>
      </c>
      <c r="I319" s="16" t="s">
        <v>1340</v>
      </c>
      <c r="J319" s="140">
        <v>1</v>
      </c>
      <c r="K319" s="140">
        <v>1</v>
      </c>
      <c r="L319" s="140">
        <v>1</v>
      </c>
    </row>
    <row r="320" spans="1:12">
      <c r="A320" s="16" t="s">
        <v>344</v>
      </c>
      <c r="B320" s="16">
        <v>176</v>
      </c>
      <c r="C320" s="16">
        <v>1</v>
      </c>
      <c r="D320" s="4" t="s">
        <v>1673</v>
      </c>
      <c r="E320" s="4" t="s">
        <v>1596</v>
      </c>
      <c r="F320" s="4" t="s">
        <v>2011</v>
      </c>
      <c r="G320" s="17">
        <v>2.4900000000000002</v>
      </c>
      <c r="H320" s="144">
        <v>1.2726999999999999</v>
      </c>
      <c r="I320" s="16" t="s">
        <v>1340</v>
      </c>
      <c r="J320" s="140">
        <v>1</v>
      </c>
      <c r="K320" s="140">
        <v>1</v>
      </c>
      <c r="L320" s="140">
        <v>1</v>
      </c>
    </row>
    <row r="321" spans="1:12">
      <c r="A321" s="16" t="s">
        <v>345</v>
      </c>
      <c r="B321" s="16">
        <v>176</v>
      </c>
      <c r="C321" s="16">
        <v>2</v>
      </c>
      <c r="D321" s="4" t="s">
        <v>1673</v>
      </c>
      <c r="E321" s="4" t="s">
        <v>1596</v>
      </c>
      <c r="F321" s="4" t="s">
        <v>2011</v>
      </c>
      <c r="G321" s="17">
        <v>2.95</v>
      </c>
      <c r="H321" s="144">
        <v>1.4523999999999999</v>
      </c>
      <c r="I321" s="16" t="s">
        <v>1340</v>
      </c>
      <c r="J321" s="140">
        <v>1</v>
      </c>
      <c r="K321" s="140">
        <v>1</v>
      </c>
      <c r="L321" s="140">
        <v>1</v>
      </c>
    </row>
    <row r="322" spans="1:12">
      <c r="A322" s="16" t="s">
        <v>346</v>
      </c>
      <c r="B322" s="16">
        <v>176</v>
      </c>
      <c r="C322" s="16">
        <v>3</v>
      </c>
      <c r="D322" s="4" t="s">
        <v>1673</v>
      </c>
      <c r="E322" s="4" t="s">
        <v>1596</v>
      </c>
      <c r="F322" s="4" t="s">
        <v>2011</v>
      </c>
      <c r="G322" s="17">
        <v>5.05</v>
      </c>
      <c r="H322" s="144">
        <v>2.2643</v>
      </c>
      <c r="I322" s="16" t="s">
        <v>1340</v>
      </c>
      <c r="J322" s="140">
        <v>1</v>
      </c>
      <c r="K322" s="140">
        <v>1</v>
      </c>
      <c r="L322" s="140">
        <v>1</v>
      </c>
    </row>
    <row r="323" spans="1:12">
      <c r="A323" s="16" t="s">
        <v>347</v>
      </c>
      <c r="B323" s="16">
        <v>176</v>
      </c>
      <c r="C323" s="16">
        <v>4</v>
      </c>
      <c r="D323" s="4" t="s">
        <v>1673</v>
      </c>
      <c r="E323" s="4" t="s">
        <v>1596</v>
      </c>
      <c r="F323" s="4" t="s">
        <v>2011</v>
      </c>
      <c r="G323" s="17">
        <v>11.09</v>
      </c>
      <c r="H323" s="144">
        <v>3.6177999999999999</v>
      </c>
      <c r="I323" s="16" t="s">
        <v>1340</v>
      </c>
      <c r="J323" s="140">
        <v>1</v>
      </c>
      <c r="K323" s="140">
        <v>1</v>
      </c>
      <c r="L323" s="140">
        <v>1</v>
      </c>
    </row>
    <row r="324" spans="1:12">
      <c r="A324" s="16" t="s">
        <v>348</v>
      </c>
      <c r="B324" s="16">
        <v>177</v>
      </c>
      <c r="C324" s="16">
        <v>1</v>
      </c>
      <c r="D324" s="4" t="s">
        <v>1674</v>
      </c>
      <c r="E324" s="4" t="s">
        <v>1596</v>
      </c>
      <c r="F324" s="4" t="s">
        <v>2011</v>
      </c>
      <c r="G324" s="17">
        <v>2.61</v>
      </c>
      <c r="H324" s="144">
        <v>0.9264</v>
      </c>
      <c r="I324" s="16" t="s">
        <v>1340</v>
      </c>
      <c r="J324" s="140">
        <v>1</v>
      </c>
      <c r="K324" s="140">
        <v>1</v>
      </c>
      <c r="L324" s="140">
        <v>1</v>
      </c>
    </row>
    <row r="325" spans="1:12">
      <c r="A325" s="16" t="s">
        <v>349</v>
      </c>
      <c r="B325" s="16">
        <v>177</v>
      </c>
      <c r="C325" s="16">
        <v>2</v>
      </c>
      <c r="D325" s="4" t="s">
        <v>1674</v>
      </c>
      <c r="E325" s="4" t="s">
        <v>1596</v>
      </c>
      <c r="F325" s="4" t="s">
        <v>2011</v>
      </c>
      <c r="G325" s="17">
        <v>3.73</v>
      </c>
      <c r="H325" s="144">
        <v>1.2861</v>
      </c>
      <c r="I325" s="16" t="s">
        <v>1340</v>
      </c>
      <c r="J325" s="140">
        <v>1</v>
      </c>
      <c r="K325" s="140">
        <v>1</v>
      </c>
      <c r="L325" s="140">
        <v>1</v>
      </c>
    </row>
    <row r="326" spans="1:12">
      <c r="A326" s="16" t="s">
        <v>350</v>
      </c>
      <c r="B326" s="16">
        <v>177</v>
      </c>
      <c r="C326" s="16">
        <v>3</v>
      </c>
      <c r="D326" s="4" t="s">
        <v>1674</v>
      </c>
      <c r="E326" s="4" t="s">
        <v>1596</v>
      </c>
      <c r="F326" s="4" t="s">
        <v>2011</v>
      </c>
      <c r="G326" s="17">
        <v>5.09</v>
      </c>
      <c r="H326" s="144">
        <v>1.6054999999999999</v>
      </c>
      <c r="I326" s="16" t="s">
        <v>1340</v>
      </c>
      <c r="J326" s="140">
        <v>1</v>
      </c>
      <c r="K326" s="140">
        <v>1</v>
      </c>
      <c r="L326" s="140">
        <v>1</v>
      </c>
    </row>
    <row r="327" spans="1:12">
      <c r="A327" s="16" t="s">
        <v>351</v>
      </c>
      <c r="B327" s="16">
        <v>177</v>
      </c>
      <c r="C327" s="16">
        <v>4</v>
      </c>
      <c r="D327" s="4" t="s">
        <v>1674</v>
      </c>
      <c r="E327" s="4" t="s">
        <v>1596</v>
      </c>
      <c r="F327" s="4" t="s">
        <v>2011</v>
      </c>
      <c r="G327" s="17">
        <v>8.8699999999999992</v>
      </c>
      <c r="H327" s="144">
        <v>2.2635000000000001</v>
      </c>
      <c r="I327" s="16" t="s">
        <v>1340</v>
      </c>
      <c r="J327" s="140">
        <v>1</v>
      </c>
      <c r="K327" s="140">
        <v>1</v>
      </c>
      <c r="L327" s="140">
        <v>1</v>
      </c>
    </row>
    <row r="328" spans="1:12">
      <c r="A328" s="16" t="s">
        <v>352</v>
      </c>
      <c r="B328" s="16">
        <v>180</v>
      </c>
      <c r="C328" s="16">
        <v>1</v>
      </c>
      <c r="D328" s="4" t="s">
        <v>1675</v>
      </c>
      <c r="E328" s="4" t="s">
        <v>1596</v>
      </c>
      <c r="F328" s="4" t="s">
        <v>2011</v>
      </c>
      <c r="G328" s="17">
        <v>3.14</v>
      </c>
      <c r="H328" s="144">
        <v>0.94969999999999999</v>
      </c>
      <c r="I328" s="16" t="s">
        <v>1340</v>
      </c>
      <c r="J328" s="140">
        <v>1</v>
      </c>
      <c r="K328" s="140">
        <v>1</v>
      </c>
      <c r="L328" s="140">
        <v>1</v>
      </c>
    </row>
    <row r="329" spans="1:12">
      <c r="A329" s="16" t="s">
        <v>353</v>
      </c>
      <c r="B329" s="16">
        <v>180</v>
      </c>
      <c r="C329" s="16">
        <v>2</v>
      </c>
      <c r="D329" s="4" t="s">
        <v>1675</v>
      </c>
      <c r="E329" s="4" t="s">
        <v>1596</v>
      </c>
      <c r="F329" s="4" t="s">
        <v>2011</v>
      </c>
      <c r="G329" s="17">
        <v>4.29</v>
      </c>
      <c r="H329" s="144">
        <v>1.1080000000000001</v>
      </c>
      <c r="I329" s="16" t="s">
        <v>1340</v>
      </c>
      <c r="J329" s="140">
        <v>1</v>
      </c>
      <c r="K329" s="140">
        <v>1</v>
      </c>
      <c r="L329" s="140">
        <v>1</v>
      </c>
    </row>
    <row r="330" spans="1:12">
      <c r="A330" s="16" t="s">
        <v>354</v>
      </c>
      <c r="B330" s="16">
        <v>180</v>
      </c>
      <c r="C330" s="16">
        <v>3</v>
      </c>
      <c r="D330" s="4" t="s">
        <v>1675</v>
      </c>
      <c r="E330" s="4" t="s">
        <v>1596</v>
      </c>
      <c r="F330" s="4" t="s">
        <v>2011</v>
      </c>
      <c r="G330" s="17">
        <v>7.45</v>
      </c>
      <c r="H330" s="144">
        <v>1.5431999999999999</v>
      </c>
      <c r="I330" s="16" t="s">
        <v>1340</v>
      </c>
      <c r="J330" s="140">
        <v>1</v>
      </c>
      <c r="K330" s="140">
        <v>1</v>
      </c>
      <c r="L330" s="140">
        <v>1</v>
      </c>
    </row>
    <row r="331" spans="1:12">
      <c r="A331" s="16" t="s">
        <v>355</v>
      </c>
      <c r="B331" s="16">
        <v>180</v>
      </c>
      <c r="C331" s="16">
        <v>4</v>
      </c>
      <c r="D331" s="4" t="s">
        <v>1675</v>
      </c>
      <c r="E331" s="4" t="s">
        <v>1596</v>
      </c>
      <c r="F331" s="4" t="s">
        <v>2011</v>
      </c>
      <c r="G331" s="17">
        <v>12.83</v>
      </c>
      <c r="H331" s="144">
        <v>2.734</v>
      </c>
      <c r="I331" s="16" t="s">
        <v>1340</v>
      </c>
      <c r="J331" s="140">
        <v>1</v>
      </c>
      <c r="K331" s="140">
        <v>1</v>
      </c>
      <c r="L331" s="140">
        <v>1</v>
      </c>
    </row>
    <row r="332" spans="1:12">
      <c r="A332" s="16" t="s">
        <v>1676</v>
      </c>
      <c r="B332" s="16">
        <v>181</v>
      </c>
      <c r="C332" s="16">
        <v>1</v>
      </c>
      <c r="D332" s="4" t="s">
        <v>1677</v>
      </c>
      <c r="E332" s="4" t="s">
        <v>1596</v>
      </c>
      <c r="F332" s="4" t="s">
        <v>2011</v>
      </c>
      <c r="G332" s="17">
        <v>2.4300000000000002</v>
      </c>
      <c r="H332" s="144">
        <v>1.4156</v>
      </c>
      <c r="I332" s="16" t="s">
        <v>1340</v>
      </c>
      <c r="J332" s="140">
        <v>1</v>
      </c>
      <c r="K332" s="140">
        <v>1</v>
      </c>
      <c r="L332" s="140">
        <v>1</v>
      </c>
    </row>
    <row r="333" spans="1:12">
      <c r="A333" s="16" t="s">
        <v>1678</v>
      </c>
      <c r="B333" s="16">
        <v>181</v>
      </c>
      <c r="C333" s="16">
        <v>2</v>
      </c>
      <c r="D333" s="4" t="s">
        <v>1677</v>
      </c>
      <c r="E333" s="4" t="s">
        <v>1596</v>
      </c>
      <c r="F333" s="4" t="s">
        <v>2011</v>
      </c>
      <c r="G333" s="17">
        <v>3.97</v>
      </c>
      <c r="H333" s="144">
        <v>1.7424999999999999</v>
      </c>
      <c r="I333" s="16" t="s">
        <v>1340</v>
      </c>
      <c r="J333" s="140">
        <v>1</v>
      </c>
      <c r="K333" s="140">
        <v>1</v>
      </c>
      <c r="L333" s="140">
        <v>1</v>
      </c>
    </row>
    <row r="334" spans="1:12">
      <c r="A334" s="16" t="s">
        <v>1679</v>
      </c>
      <c r="B334" s="16">
        <v>181</v>
      </c>
      <c r="C334" s="16">
        <v>3</v>
      </c>
      <c r="D334" s="4" t="s">
        <v>1677</v>
      </c>
      <c r="E334" s="4" t="s">
        <v>1596</v>
      </c>
      <c r="F334" s="4" t="s">
        <v>2011</v>
      </c>
      <c r="G334" s="17">
        <v>8.0399999999999991</v>
      </c>
      <c r="H334" s="144">
        <v>2.4033000000000002</v>
      </c>
      <c r="I334" s="16" t="s">
        <v>1340</v>
      </c>
      <c r="J334" s="140">
        <v>1</v>
      </c>
      <c r="K334" s="140">
        <v>1</v>
      </c>
      <c r="L334" s="140">
        <v>1</v>
      </c>
    </row>
    <row r="335" spans="1:12">
      <c r="A335" s="16" t="s">
        <v>1680</v>
      </c>
      <c r="B335" s="16">
        <v>181</v>
      </c>
      <c r="C335" s="16">
        <v>4</v>
      </c>
      <c r="D335" s="4" t="s">
        <v>1677</v>
      </c>
      <c r="E335" s="4" t="s">
        <v>1596</v>
      </c>
      <c r="F335" s="4" t="s">
        <v>2011</v>
      </c>
      <c r="G335" s="17">
        <v>13.56</v>
      </c>
      <c r="H335" s="144">
        <v>3.8506999999999998</v>
      </c>
      <c r="I335" s="16" t="s">
        <v>1340</v>
      </c>
      <c r="J335" s="140">
        <v>1</v>
      </c>
      <c r="K335" s="140">
        <v>1</v>
      </c>
      <c r="L335" s="140">
        <v>1</v>
      </c>
    </row>
    <row r="336" spans="1:12">
      <c r="A336" s="16" t="s">
        <v>1681</v>
      </c>
      <c r="B336" s="16">
        <v>182</v>
      </c>
      <c r="C336" s="16">
        <v>1</v>
      </c>
      <c r="D336" s="4" t="s">
        <v>1682</v>
      </c>
      <c r="E336" s="4" t="s">
        <v>1596</v>
      </c>
      <c r="F336" s="4" t="s">
        <v>2011</v>
      </c>
      <c r="G336" s="17">
        <v>2.43567</v>
      </c>
      <c r="H336" s="144">
        <v>1.3647</v>
      </c>
      <c r="I336" s="16" t="s">
        <v>1340</v>
      </c>
      <c r="J336" s="140">
        <v>1</v>
      </c>
      <c r="K336" s="140">
        <v>1</v>
      </c>
      <c r="L336" s="140">
        <v>1</v>
      </c>
    </row>
    <row r="337" spans="1:12">
      <c r="A337" s="16" t="s">
        <v>1683</v>
      </c>
      <c r="B337" s="16">
        <v>182</v>
      </c>
      <c r="C337" s="16">
        <v>2</v>
      </c>
      <c r="D337" s="4" t="s">
        <v>1682</v>
      </c>
      <c r="E337" s="4" t="s">
        <v>1596</v>
      </c>
      <c r="F337" s="4" t="s">
        <v>2011</v>
      </c>
      <c r="G337" s="17">
        <v>2.91</v>
      </c>
      <c r="H337" s="144">
        <v>1.6076999999999999</v>
      </c>
      <c r="I337" s="16" t="s">
        <v>1340</v>
      </c>
      <c r="J337" s="140">
        <v>1</v>
      </c>
      <c r="K337" s="140">
        <v>1</v>
      </c>
      <c r="L337" s="140">
        <v>1</v>
      </c>
    </row>
    <row r="338" spans="1:12">
      <c r="A338" s="16" t="s">
        <v>1684</v>
      </c>
      <c r="B338" s="16">
        <v>182</v>
      </c>
      <c r="C338" s="16">
        <v>3</v>
      </c>
      <c r="D338" s="4" t="s">
        <v>1682</v>
      </c>
      <c r="E338" s="4" t="s">
        <v>1596</v>
      </c>
      <c r="F338" s="4" t="s">
        <v>2011</v>
      </c>
      <c r="G338" s="17">
        <v>5.73</v>
      </c>
      <c r="H338" s="144">
        <v>1.7717000000000001</v>
      </c>
      <c r="I338" s="16" t="s">
        <v>1340</v>
      </c>
      <c r="J338" s="140">
        <v>1</v>
      </c>
      <c r="K338" s="140">
        <v>1</v>
      </c>
      <c r="L338" s="140">
        <v>1</v>
      </c>
    </row>
    <row r="339" spans="1:12">
      <c r="A339" s="16" t="s">
        <v>1685</v>
      </c>
      <c r="B339" s="16">
        <v>182</v>
      </c>
      <c r="C339" s="16">
        <v>4</v>
      </c>
      <c r="D339" s="4" t="s">
        <v>1682</v>
      </c>
      <c r="E339" s="4" t="s">
        <v>1596</v>
      </c>
      <c r="F339" s="4" t="s">
        <v>2011</v>
      </c>
      <c r="G339" s="17">
        <v>12.5</v>
      </c>
      <c r="H339" s="144">
        <v>3.3205</v>
      </c>
      <c r="I339" s="16" t="s">
        <v>1340</v>
      </c>
      <c r="J339" s="140">
        <v>1</v>
      </c>
      <c r="K339" s="140">
        <v>1</v>
      </c>
      <c r="L339" s="140">
        <v>1</v>
      </c>
    </row>
    <row r="340" spans="1:12">
      <c r="A340" s="16" t="s">
        <v>356</v>
      </c>
      <c r="B340" s="16">
        <v>190</v>
      </c>
      <c r="C340" s="16">
        <v>1</v>
      </c>
      <c r="D340" s="4" t="s">
        <v>1686</v>
      </c>
      <c r="E340" s="4" t="s">
        <v>1596</v>
      </c>
      <c r="F340" s="4" t="s">
        <v>2011</v>
      </c>
      <c r="G340" s="17">
        <v>1.89</v>
      </c>
      <c r="H340" s="144">
        <v>0.5323</v>
      </c>
      <c r="I340" s="16" t="s">
        <v>1340</v>
      </c>
      <c r="J340" s="140">
        <v>1</v>
      </c>
      <c r="K340" s="140">
        <v>1</v>
      </c>
      <c r="L340" s="140">
        <v>1</v>
      </c>
    </row>
    <row r="341" spans="1:12">
      <c r="A341" s="16" t="s">
        <v>357</v>
      </c>
      <c r="B341" s="16">
        <v>190</v>
      </c>
      <c r="C341" s="16">
        <v>2</v>
      </c>
      <c r="D341" s="4" t="s">
        <v>1686</v>
      </c>
      <c r="E341" s="4" t="s">
        <v>1596</v>
      </c>
      <c r="F341" s="4" t="s">
        <v>2011</v>
      </c>
      <c r="G341" s="17">
        <v>2.6</v>
      </c>
      <c r="H341" s="144">
        <v>0.60809999999999997</v>
      </c>
      <c r="I341" s="16" t="s">
        <v>1340</v>
      </c>
      <c r="J341" s="140">
        <v>1</v>
      </c>
      <c r="K341" s="140">
        <v>1</v>
      </c>
      <c r="L341" s="140">
        <v>1</v>
      </c>
    </row>
    <row r="342" spans="1:12">
      <c r="A342" s="16" t="s">
        <v>358</v>
      </c>
      <c r="B342" s="16">
        <v>190</v>
      </c>
      <c r="C342" s="16">
        <v>3</v>
      </c>
      <c r="D342" s="4" t="s">
        <v>1686</v>
      </c>
      <c r="E342" s="4" t="s">
        <v>1596</v>
      </c>
      <c r="F342" s="4" t="s">
        <v>2011</v>
      </c>
      <c r="G342" s="17">
        <v>4.0999999999999996</v>
      </c>
      <c r="H342" s="144">
        <v>0.77410000000000001</v>
      </c>
      <c r="I342" s="16" t="s">
        <v>1340</v>
      </c>
      <c r="J342" s="140">
        <v>1</v>
      </c>
      <c r="K342" s="140">
        <v>1</v>
      </c>
      <c r="L342" s="140">
        <v>1</v>
      </c>
    </row>
    <row r="343" spans="1:12">
      <c r="A343" s="16" t="s">
        <v>359</v>
      </c>
      <c r="B343" s="16">
        <v>190</v>
      </c>
      <c r="C343" s="16">
        <v>4</v>
      </c>
      <c r="D343" s="4" t="s">
        <v>1686</v>
      </c>
      <c r="E343" s="4" t="s">
        <v>1596</v>
      </c>
      <c r="F343" s="4" t="s">
        <v>2011</v>
      </c>
      <c r="G343" s="17">
        <v>5.89</v>
      </c>
      <c r="H343" s="144">
        <v>1.1618999999999999</v>
      </c>
      <c r="I343" s="16" t="s">
        <v>1340</v>
      </c>
      <c r="J343" s="140">
        <v>1</v>
      </c>
      <c r="K343" s="140">
        <v>1</v>
      </c>
      <c r="L343" s="140">
        <v>1</v>
      </c>
    </row>
    <row r="344" spans="1:12">
      <c r="A344" s="16" t="s">
        <v>360</v>
      </c>
      <c r="B344" s="16">
        <v>191</v>
      </c>
      <c r="C344" s="16">
        <v>1</v>
      </c>
      <c r="D344" s="4" t="s">
        <v>1687</v>
      </c>
      <c r="E344" s="4" t="s">
        <v>1596</v>
      </c>
      <c r="F344" s="4" t="s">
        <v>2011</v>
      </c>
      <c r="G344" s="17">
        <v>1.81</v>
      </c>
      <c r="H344" s="144">
        <v>0.72309999999999997</v>
      </c>
      <c r="I344" s="16" t="s">
        <v>1340</v>
      </c>
      <c r="J344" s="140">
        <v>1</v>
      </c>
      <c r="K344" s="140">
        <v>1</v>
      </c>
      <c r="L344" s="140">
        <v>1</v>
      </c>
    </row>
    <row r="345" spans="1:12">
      <c r="A345" s="16" t="s">
        <v>361</v>
      </c>
      <c r="B345" s="16">
        <v>191</v>
      </c>
      <c r="C345" s="16">
        <v>2</v>
      </c>
      <c r="D345" s="4" t="s">
        <v>1687</v>
      </c>
      <c r="E345" s="4" t="s">
        <v>1596</v>
      </c>
      <c r="F345" s="4" t="s">
        <v>2011</v>
      </c>
      <c r="G345" s="17">
        <v>2.3199999999999998</v>
      </c>
      <c r="H345" s="144">
        <v>0.81369999999999998</v>
      </c>
      <c r="I345" s="16" t="s">
        <v>1340</v>
      </c>
      <c r="J345" s="140">
        <v>1</v>
      </c>
      <c r="K345" s="140">
        <v>1</v>
      </c>
      <c r="L345" s="140">
        <v>1</v>
      </c>
    </row>
    <row r="346" spans="1:12">
      <c r="A346" s="16" t="s">
        <v>362</v>
      </c>
      <c r="B346" s="16">
        <v>191</v>
      </c>
      <c r="C346" s="16">
        <v>3</v>
      </c>
      <c r="D346" s="4" t="s">
        <v>1687</v>
      </c>
      <c r="E346" s="4" t="s">
        <v>1596</v>
      </c>
      <c r="F346" s="4" t="s">
        <v>2011</v>
      </c>
      <c r="G346" s="17">
        <v>3.67</v>
      </c>
      <c r="H346" s="144">
        <v>1.0064</v>
      </c>
      <c r="I346" s="16" t="s">
        <v>1340</v>
      </c>
      <c r="J346" s="140">
        <v>1</v>
      </c>
      <c r="K346" s="140">
        <v>1</v>
      </c>
      <c r="L346" s="140">
        <v>1</v>
      </c>
    </row>
    <row r="347" spans="1:12">
      <c r="A347" s="16" t="s">
        <v>363</v>
      </c>
      <c r="B347" s="16">
        <v>191</v>
      </c>
      <c r="C347" s="16">
        <v>4</v>
      </c>
      <c r="D347" s="4" t="s">
        <v>1687</v>
      </c>
      <c r="E347" s="4" t="s">
        <v>1596</v>
      </c>
      <c r="F347" s="4" t="s">
        <v>2011</v>
      </c>
      <c r="G347" s="17">
        <v>6.53</v>
      </c>
      <c r="H347" s="144">
        <v>1.5407</v>
      </c>
      <c r="I347" s="16" t="s">
        <v>1340</v>
      </c>
      <c r="J347" s="140">
        <v>1</v>
      </c>
      <c r="K347" s="140">
        <v>1</v>
      </c>
      <c r="L347" s="140">
        <v>1</v>
      </c>
    </row>
    <row r="348" spans="1:12">
      <c r="A348" s="16" t="s">
        <v>364</v>
      </c>
      <c r="B348" s="16">
        <v>192</v>
      </c>
      <c r="C348" s="16">
        <v>1</v>
      </c>
      <c r="D348" s="4" t="s">
        <v>1688</v>
      </c>
      <c r="E348" s="4" t="s">
        <v>1596</v>
      </c>
      <c r="F348" s="4" t="s">
        <v>2011</v>
      </c>
      <c r="G348" s="17">
        <v>2.09</v>
      </c>
      <c r="H348" s="144">
        <v>0.78129999999999999</v>
      </c>
      <c r="I348" s="16" t="s">
        <v>1340</v>
      </c>
      <c r="J348" s="140">
        <v>1</v>
      </c>
      <c r="K348" s="140">
        <v>1</v>
      </c>
      <c r="L348" s="140">
        <v>1</v>
      </c>
    </row>
    <row r="349" spans="1:12">
      <c r="A349" s="16" t="s">
        <v>365</v>
      </c>
      <c r="B349" s="16">
        <v>192</v>
      </c>
      <c r="C349" s="16">
        <v>2</v>
      </c>
      <c r="D349" s="4" t="s">
        <v>1688</v>
      </c>
      <c r="E349" s="4" t="s">
        <v>1596</v>
      </c>
      <c r="F349" s="4" t="s">
        <v>2011</v>
      </c>
      <c r="G349" s="17">
        <v>3.19</v>
      </c>
      <c r="H349" s="144">
        <v>0.91210000000000002</v>
      </c>
      <c r="I349" s="16" t="s">
        <v>1340</v>
      </c>
      <c r="J349" s="140">
        <v>1</v>
      </c>
      <c r="K349" s="140">
        <v>1</v>
      </c>
      <c r="L349" s="140">
        <v>1</v>
      </c>
    </row>
    <row r="350" spans="1:12">
      <c r="A350" s="16" t="s">
        <v>366</v>
      </c>
      <c r="B350" s="16">
        <v>192</v>
      </c>
      <c r="C350" s="16">
        <v>3</v>
      </c>
      <c r="D350" s="4" t="s">
        <v>1688</v>
      </c>
      <c r="E350" s="4" t="s">
        <v>1596</v>
      </c>
      <c r="F350" s="4" t="s">
        <v>2011</v>
      </c>
      <c r="G350" s="17">
        <v>5.72</v>
      </c>
      <c r="H350" s="144">
        <v>1.2144999999999999</v>
      </c>
      <c r="I350" s="16" t="s">
        <v>1340</v>
      </c>
      <c r="J350" s="140">
        <v>1</v>
      </c>
      <c r="K350" s="140">
        <v>1</v>
      </c>
      <c r="L350" s="140">
        <v>1</v>
      </c>
    </row>
    <row r="351" spans="1:12">
      <c r="A351" s="16" t="s">
        <v>367</v>
      </c>
      <c r="B351" s="16">
        <v>192</v>
      </c>
      <c r="C351" s="16">
        <v>4</v>
      </c>
      <c r="D351" s="4" t="s">
        <v>1688</v>
      </c>
      <c r="E351" s="4" t="s">
        <v>1596</v>
      </c>
      <c r="F351" s="4" t="s">
        <v>2011</v>
      </c>
      <c r="G351" s="17">
        <v>9.5299999999999994</v>
      </c>
      <c r="H351" s="144">
        <v>1.9693000000000001</v>
      </c>
      <c r="I351" s="16" t="s">
        <v>1340</v>
      </c>
      <c r="J351" s="140">
        <v>1</v>
      </c>
      <c r="K351" s="140">
        <v>1</v>
      </c>
      <c r="L351" s="140">
        <v>1</v>
      </c>
    </row>
    <row r="352" spans="1:12">
      <c r="A352" s="16" t="s">
        <v>368</v>
      </c>
      <c r="B352" s="16">
        <v>193</v>
      </c>
      <c r="C352" s="16">
        <v>1</v>
      </c>
      <c r="D352" s="4" t="s">
        <v>1689</v>
      </c>
      <c r="E352" s="4" t="s">
        <v>1596</v>
      </c>
      <c r="F352" s="4" t="s">
        <v>2011</v>
      </c>
      <c r="G352" s="17">
        <v>4.24</v>
      </c>
      <c r="H352" s="144">
        <v>0.66210000000000002</v>
      </c>
      <c r="I352" s="16" t="s">
        <v>1340</v>
      </c>
      <c r="J352" s="140">
        <v>1</v>
      </c>
      <c r="K352" s="140">
        <v>1</v>
      </c>
      <c r="L352" s="140">
        <v>1</v>
      </c>
    </row>
    <row r="353" spans="1:12">
      <c r="A353" s="16" t="s">
        <v>369</v>
      </c>
      <c r="B353" s="16">
        <v>193</v>
      </c>
      <c r="C353" s="16">
        <v>2</v>
      </c>
      <c r="D353" s="4" t="s">
        <v>1689</v>
      </c>
      <c r="E353" s="4" t="s">
        <v>1596</v>
      </c>
      <c r="F353" s="4" t="s">
        <v>2011</v>
      </c>
      <c r="G353" s="17">
        <v>5.28</v>
      </c>
      <c r="H353" s="144">
        <v>0.77669999999999995</v>
      </c>
      <c r="I353" s="16" t="s">
        <v>1340</v>
      </c>
      <c r="J353" s="140">
        <v>1</v>
      </c>
      <c r="K353" s="140">
        <v>1</v>
      </c>
      <c r="L353" s="140">
        <v>1</v>
      </c>
    </row>
    <row r="354" spans="1:12">
      <c r="A354" s="16" t="s">
        <v>370</v>
      </c>
      <c r="B354" s="16">
        <v>193</v>
      </c>
      <c r="C354" s="16">
        <v>3</v>
      </c>
      <c r="D354" s="4" t="s">
        <v>1689</v>
      </c>
      <c r="E354" s="4" t="s">
        <v>1596</v>
      </c>
      <c r="F354" s="4" t="s">
        <v>2011</v>
      </c>
      <c r="G354" s="17">
        <v>7.45</v>
      </c>
      <c r="H354" s="144">
        <v>1.0995999999999999</v>
      </c>
      <c r="I354" s="16" t="s">
        <v>1340</v>
      </c>
      <c r="J354" s="140">
        <v>1</v>
      </c>
      <c r="K354" s="140">
        <v>1</v>
      </c>
      <c r="L354" s="140">
        <v>1</v>
      </c>
    </row>
    <row r="355" spans="1:12">
      <c r="A355" s="16" t="s">
        <v>371</v>
      </c>
      <c r="B355" s="16">
        <v>193</v>
      </c>
      <c r="C355" s="16">
        <v>4</v>
      </c>
      <c r="D355" s="4" t="s">
        <v>1689</v>
      </c>
      <c r="E355" s="4" t="s">
        <v>1596</v>
      </c>
      <c r="F355" s="4" t="s">
        <v>2011</v>
      </c>
      <c r="G355" s="17">
        <v>11.06</v>
      </c>
      <c r="H355" s="144">
        <v>1.7359</v>
      </c>
      <c r="I355" s="16" t="s">
        <v>1340</v>
      </c>
      <c r="J355" s="140">
        <v>1</v>
      </c>
      <c r="K355" s="140">
        <v>1</v>
      </c>
      <c r="L355" s="140">
        <v>1</v>
      </c>
    </row>
    <row r="356" spans="1:12">
      <c r="A356" s="16" t="s">
        <v>372</v>
      </c>
      <c r="B356" s="16">
        <v>194</v>
      </c>
      <c r="C356" s="16">
        <v>1</v>
      </c>
      <c r="D356" s="4" t="s">
        <v>1690</v>
      </c>
      <c r="E356" s="4" t="s">
        <v>1596</v>
      </c>
      <c r="F356" s="4" t="s">
        <v>2011</v>
      </c>
      <c r="G356" s="17">
        <v>2.61</v>
      </c>
      <c r="H356" s="144">
        <v>0.40010000000000001</v>
      </c>
      <c r="I356" s="16" t="s">
        <v>1340</v>
      </c>
      <c r="J356" s="140">
        <v>1</v>
      </c>
      <c r="K356" s="140">
        <v>1</v>
      </c>
      <c r="L356" s="140">
        <v>1</v>
      </c>
    </row>
    <row r="357" spans="1:12">
      <c r="A357" s="16" t="s">
        <v>373</v>
      </c>
      <c r="B357" s="16">
        <v>194</v>
      </c>
      <c r="C357" s="16">
        <v>2</v>
      </c>
      <c r="D357" s="4" t="s">
        <v>1690</v>
      </c>
      <c r="E357" s="4" t="s">
        <v>1596</v>
      </c>
      <c r="F357" s="4" t="s">
        <v>2011</v>
      </c>
      <c r="G357" s="17">
        <v>3.26</v>
      </c>
      <c r="H357" s="144">
        <v>0.48859999999999998</v>
      </c>
      <c r="I357" s="16" t="s">
        <v>1340</v>
      </c>
      <c r="J357" s="140">
        <v>1</v>
      </c>
      <c r="K357" s="140">
        <v>1</v>
      </c>
      <c r="L357" s="140">
        <v>1</v>
      </c>
    </row>
    <row r="358" spans="1:12">
      <c r="A358" s="16" t="s">
        <v>374</v>
      </c>
      <c r="B358" s="16">
        <v>194</v>
      </c>
      <c r="C358" s="16">
        <v>3</v>
      </c>
      <c r="D358" s="4" t="s">
        <v>1690</v>
      </c>
      <c r="E358" s="4" t="s">
        <v>1596</v>
      </c>
      <c r="F358" s="4" t="s">
        <v>2011</v>
      </c>
      <c r="G358" s="17">
        <v>4.6500000000000004</v>
      </c>
      <c r="H358" s="144">
        <v>0.66910000000000003</v>
      </c>
      <c r="I358" s="16" t="s">
        <v>1340</v>
      </c>
      <c r="J358" s="140">
        <v>1</v>
      </c>
      <c r="K358" s="140">
        <v>1</v>
      </c>
      <c r="L358" s="140">
        <v>1</v>
      </c>
    </row>
    <row r="359" spans="1:12">
      <c r="A359" s="16" t="s">
        <v>375</v>
      </c>
      <c r="B359" s="16">
        <v>194</v>
      </c>
      <c r="C359" s="16">
        <v>4</v>
      </c>
      <c r="D359" s="4" t="s">
        <v>1690</v>
      </c>
      <c r="E359" s="4" t="s">
        <v>1596</v>
      </c>
      <c r="F359" s="4" t="s">
        <v>2011</v>
      </c>
      <c r="G359" s="17">
        <v>6.58</v>
      </c>
      <c r="H359" s="144">
        <v>0.99829999999999997</v>
      </c>
      <c r="I359" s="16" t="s">
        <v>1340</v>
      </c>
      <c r="J359" s="140">
        <v>1</v>
      </c>
      <c r="K359" s="140">
        <v>1</v>
      </c>
      <c r="L359" s="140">
        <v>1</v>
      </c>
    </row>
    <row r="360" spans="1:12">
      <c r="A360" s="16" t="s">
        <v>376</v>
      </c>
      <c r="B360" s="16">
        <v>196</v>
      </c>
      <c r="C360" s="16">
        <v>1</v>
      </c>
      <c r="D360" s="4" t="s">
        <v>1691</v>
      </c>
      <c r="E360" s="4" t="s">
        <v>1596</v>
      </c>
      <c r="F360" s="4" t="s">
        <v>2011</v>
      </c>
      <c r="G360" s="17">
        <v>1.59</v>
      </c>
      <c r="H360" s="144">
        <v>0.30809999999999998</v>
      </c>
      <c r="I360" s="16" t="s">
        <v>1340</v>
      </c>
      <c r="J360" s="140">
        <v>1</v>
      </c>
      <c r="K360" s="140">
        <v>1</v>
      </c>
      <c r="L360" s="140">
        <v>1</v>
      </c>
    </row>
    <row r="361" spans="1:12">
      <c r="A361" s="16" t="s">
        <v>377</v>
      </c>
      <c r="B361" s="16">
        <v>196</v>
      </c>
      <c r="C361" s="16">
        <v>2</v>
      </c>
      <c r="D361" s="4" t="s">
        <v>1691</v>
      </c>
      <c r="E361" s="4" t="s">
        <v>1596</v>
      </c>
      <c r="F361" s="4" t="s">
        <v>2011</v>
      </c>
      <c r="G361" s="17">
        <v>2.09</v>
      </c>
      <c r="H361" s="144">
        <v>0.38679999999999998</v>
      </c>
      <c r="I361" s="16" t="s">
        <v>1340</v>
      </c>
      <c r="J361" s="140">
        <v>1</v>
      </c>
      <c r="K361" s="140">
        <v>1</v>
      </c>
      <c r="L361" s="140">
        <v>1</v>
      </c>
    </row>
    <row r="362" spans="1:12">
      <c r="A362" s="16" t="s">
        <v>378</v>
      </c>
      <c r="B362" s="16">
        <v>196</v>
      </c>
      <c r="C362" s="16">
        <v>3</v>
      </c>
      <c r="D362" s="4" t="s">
        <v>1691</v>
      </c>
      <c r="E362" s="4" t="s">
        <v>1596</v>
      </c>
      <c r="F362" s="4" t="s">
        <v>2011</v>
      </c>
      <c r="G362" s="17">
        <v>2.74</v>
      </c>
      <c r="H362" s="144">
        <v>0.58089999999999997</v>
      </c>
      <c r="I362" s="16" t="s">
        <v>1340</v>
      </c>
      <c r="J362" s="140">
        <v>1</v>
      </c>
      <c r="K362" s="140">
        <v>1</v>
      </c>
      <c r="L362" s="140">
        <v>1</v>
      </c>
    </row>
    <row r="363" spans="1:12">
      <c r="A363" s="16" t="s">
        <v>379</v>
      </c>
      <c r="B363" s="16">
        <v>196</v>
      </c>
      <c r="C363" s="16">
        <v>4</v>
      </c>
      <c r="D363" s="4" t="s">
        <v>1691</v>
      </c>
      <c r="E363" s="4" t="s">
        <v>1596</v>
      </c>
      <c r="F363" s="4" t="s">
        <v>2011</v>
      </c>
      <c r="G363" s="17">
        <v>3.91</v>
      </c>
      <c r="H363" s="144">
        <v>1.1073</v>
      </c>
      <c r="I363" s="16" t="s">
        <v>1340</v>
      </c>
      <c r="J363" s="140">
        <v>1</v>
      </c>
      <c r="K363" s="140">
        <v>1</v>
      </c>
      <c r="L363" s="140">
        <v>1</v>
      </c>
    </row>
    <row r="364" spans="1:12">
      <c r="A364" s="16" t="s">
        <v>380</v>
      </c>
      <c r="B364" s="16">
        <v>197</v>
      </c>
      <c r="C364" s="16">
        <v>1</v>
      </c>
      <c r="D364" s="4" t="s">
        <v>1692</v>
      </c>
      <c r="E364" s="4" t="s">
        <v>1596</v>
      </c>
      <c r="F364" s="4" t="s">
        <v>2011</v>
      </c>
      <c r="G364" s="17">
        <v>2.68</v>
      </c>
      <c r="H364" s="144">
        <v>0.37619999999999998</v>
      </c>
      <c r="I364" s="16" t="s">
        <v>1340</v>
      </c>
      <c r="J364" s="140">
        <v>1</v>
      </c>
      <c r="K364" s="140">
        <v>1</v>
      </c>
      <c r="L364" s="140">
        <v>1</v>
      </c>
    </row>
    <row r="365" spans="1:12">
      <c r="A365" s="16" t="s">
        <v>381</v>
      </c>
      <c r="B365" s="16">
        <v>197</v>
      </c>
      <c r="C365" s="16">
        <v>2</v>
      </c>
      <c r="D365" s="4" t="s">
        <v>1692</v>
      </c>
      <c r="E365" s="4" t="s">
        <v>1596</v>
      </c>
      <c r="F365" s="4" t="s">
        <v>2011</v>
      </c>
      <c r="G365" s="17">
        <v>3.43</v>
      </c>
      <c r="H365" s="144">
        <v>0.48359999999999997</v>
      </c>
      <c r="I365" s="16" t="s">
        <v>1340</v>
      </c>
      <c r="J365" s="140">
        <v>1</v>
      </c>
      <c r="K365" s="140">
        <v>1</v>
      </c>
      <c r="L365" s="140">
        <v>1</v>
      </c>
    </row>
    <row r="366" spans="1:12">
      <c r="A366" s="16" t="s">
        <v>382</v>
      </c>
      <c r="B366" s="16">
        <v>197</v>
      </c>
      <c r="C366" s="16">
        <v>3</v>
      </c>
      <c r="D366" s="4" t="s">
        <v>1692</v>
      </c>
      <c r="E366" s="4" t="s">
        <v>1596</v>
      </c>
      <c r="F366" s="4" t="s">
        <v>2011</v>
      </c>
      <c r="G366" s="17">
        <v>4.51</v>
      </c>
      <c r="H366" s="144">
        <v>0.67149999999999999</v>
      </c>
      <c r="I366" s="16" t="s">
        <v>1340</v>
      </c>
      <c r="J366" s="140">
        <v>1</v>
      </c>
      <c r="K366" s="140">
        <v>1</v>
      </c>
      <c r="L366" s="140">
        <v>1</v>
      </c>
    </row>
    <row r="367" spans="1:12">
      <c r="A367" s="16" t="s">
        <v>383</v>
      </c>
      <c r="B367" s="16">
        <v>197</v>
      </c>
      <c r="C367" s="16">
        <v>4</v>
      </c>
      <c r="D367" s="4" t="s">
        <v>1692</v>
      </c>
      <c r="E367" s="4" t="s">
        <v>1596</v>
      </c>
      <c r="F367" s="4" t="s">
        <v>2011</v>
      </c>
      <c r="G367" s="17">
        <v>7.5</v>
      </c>
      <c r="H367" s="144">
        <v>1.1677999999999999</v>
      </c>
      <c r="I367" s="16" t="s">
        <v>1340</v>
      </c>
      <c r="J367" s="140">
        <v>1</v>
      </c>
      <c r="K367" s="140">
        <v>1</v>
      </c>
      <c r="L367" s="140">
        <v>1</v>
      </c>
    </row>
    <row r="368" spans="1:12">
      <c r="A368" s="16" t="s">
        <v>384</v>
      </c>
      <c r="B368" s="16">
        <v>198</v>
      </c>
      <c r="C368" s="16">
        <v>1</v>
      </c>
      <c r="D368" s="4" t="s">
        <v>1693</v>
      </c>
      <c r="E368" s="4" t="s">
        <v>1596</v>
      </c>
      <c r="F368" s="4" t="s">
        <v>2011</v>
      </c>
      <c r="G368" s="17">
        <v>1.63</v>
      </c>
      <c r="H368" s="144">
        <v>0.36930000000000002</v>
      </c>
      <c r="I368" s="16" t="s">
        <v>1340</v>
      </c>
      <c r="J368" s="140">
        <v>1</v>
      </c>
      <c r="K368" s="140">
        <v>1</v>
      </c>
      <c r="L368" s="140">
        <v>1</v>
      </c>
    </row>
    <row r="369" spans="1:12">
      <c r="A369" s="16" t="s">
        <v>385</v>
      </c>
      <c r="B369" s="16">
        <v>198</v>
      </c>
      <c r="C369" s="16">
        <v>2</v>
      </c>
      <c r="D369" s="4" t="s">
        <v>1693</v>
      </c>
      <c r="E369" s="4" t="s">
        <v>1596</v>
      </c>
      <c r="F369" s="4" t="s">
        <v>2011</v>
      </c>
      <c r="G369" s="17">
        <v>2.0099999999999998</v>
      </c>
      <c r="H369" s="144">
        <v>0.42630000000000001</v>
      </c>
      <c r="I369" s="16" t="s">
        <v>1340</v>
      </c>
      <c r="J369" s="140">
        <v>1</v>
      </c>
      <c r="K369" s="140">
        <v>1</v>
      </c>
      <c r="L369" s="140">
        <v>1</v>
      </c>
    </row>
    <row r="370" spans="1:12">
      <c r="A370" s="16" t="s">
        <v>386</v>
      </c>
      <c r="B370" s="16">
        <v>198</v>
      </c>
      <c r="C370" s="16">
        <v>3</v>
      </c>
      <c r="D370" s="4" t="s">
        <v>1693</v>
      </c>
      <c r="E370" s="4" t="s">
        <v>1596</v>
      </c>
      <c r="F370" s="4" t="s">
        <v>2011</v>
      </c>
      <c r="G370" s="17">
        <v>2.8</v>
      </c>
      <c r="H370" s="144">
        <v>0.53410000000000002</v>
      </c>
      <c r="I370" s="16" t="s">
        <v>1340</v>
      </c>
      <c r="J370" s="140">
        <v>1</v>
      </c>
      <c r="K370" s="140">
        <v>1</v>
      </c>
      <c r="L370" s="140">
        <v>1</v>
      </c>
    </row>
    <row r="371" spans="1:12">
      <c r="A371" s="16" t="s">
        <v>387</v>
      </c>
      <c r="B371" s="16">
        <v>198</v>
      </c>
      <c r="C371" s="16">
        <v>4</v>
      </c>
      <c r="D371" s="4" t="s">
        <v>1693</v>
      </c>
      <c r="E371" s="4" t="s">
        <v>1596</v>
      </c>
      <c r="F371" s="4" t="s">
        <v>2011</v>
      </c>
      <c r="G371" s="17">
        <v>5.12</v>
      </c>
      <c r="H371" s="144">
        <v>0.89800000000000002</v>
      </c>
      <c r="I371" s="16" t="s">
        <v>1340</v>
      </c>
      <c r="J371" s="140">
        <v>1</v>
      </c>
      <c r="K371" s="140">
        <v>1</v>
      </c>
      <c r="L371" s="140">
        <v>1</v>
      </c>
    </row>
    <row r="372" spans="1:12">
      <c r="A372" s="16" t="s">
        <v>388</v>
      </c>
      <c r="B372" s="16">
        <v>199</v>
      </c>
      <c r="C372" s="16">
        <v>1</v>
      </c>
      <c r="D372" s="4" t="s">
        <v>1694</v>
      </c>
      <c r="E372" s="4" t="s">
        <v>1596</v>
      </c>
      <c r="F372" s="4" t="s">
        <v>2011</v>
      </c>
      <c r="G372" s="17">
        <v>1.96</v>
      </c>
      <c r="H372" s="144">
        <v>0.3861</v>
      </c>
      <c r="I372" s="16" t="s">
        <v>1340</v>
      </c>
      <c r="J372" s="140">
        <v>1</v>
      </c>
      <c r="K372" s="140">
        <v>1</v>
      </c>
      <c r="L372" s="140">
        <v>1</v>
      </c>
    </row>
    <row r="373" spans="1:12">
      <c r="A373" s="16" t="s">
        <v>389</v>
      </c>
      <c r="B373" s="16">
        <v>199</v>
      </c>
      <c r="C373" s="16">
        <v>2</v>
      </c>
      <c r="D373" s="4" t="s">
        <v>1694</v>
      </c>
      <c r="E373" s="4" t="s">
        <v>1596</v>
      </c>
      <c r="F373" s="4" t="s">
        <v>2011</v>
      </c>
      <c r="G373" s="17">
        <v>2.42</v>
      </c>
      <c r="H373" s="144">
        <v>0.4521</v>
      </c>
      <c r="I373" s="16" t="s">
        <v>1340</v>
      </c>
      <c r="J373" s="140">
        <v>1</v>
      </c>
      <c r="K373" s="140">
        <v>1</v>
      </c>
      <c r="L373" s="140">
        <v>1</v>
      </c>
    </row>
    <row r="374" spans="1:12">
      <c r="A374" s="16" t="s">
        <v>390</v>
      </c>
      <c r="B374" s="16">
        <v>199</v>
      </c>
      <c r="C374" s="16">
        <v>3</v>
      </c>
      <c r="D374" s="4" t="s">
        <v>1694</v>
      </c>
      <c r="E374" s="4" t="s">
        <v>1596</v>
      </c>
      <c r="F374" s="4" t="s">
        <v>2011</v>
      </c>
      <c r="G374" s="17">
        <v>3.49</v>
      </c>
      <c r="H374" s="144">
        <v>0.59450000000000003</v>
      </c>
      <c r="I374" s="16" t="s">
        <v>1340</v>
      </c>
      <c r="J374" s="140">
        <v>1</v>
      </c>
      <c r="K374" s="140">
        <v>1</v>
      </c>
      <c r="L374" s="140">
        <v>1</v>
      </c>
    </row>
    <row r="375" spans="1:12">
      <c r="A375" s="16" t="s">
        <v>391</v>
      </c>
      <c r="B375" s="16">
        <v>199</v>
      </c>
      <c r="C375" s="16">
        <v>4</v>
      </c>
      <c r="D375" s="4" t="s">
        <v>1694</v>
      </c>
      <c r="E375" s="4" t="s">
        <v>1596</v>
      </c>
      <c r="F375" s="4" t="s">
        <v>2011</v>
      </c>
      <c r="G375" s="17">
        <v>6.12</v>
      </c>
      <c r="H375" s="144">
        <v>1.0167999999999999</v>
      </c>
      <c r="I375" s="16" t="s">
        <v>1340</v>
      </c>
      <c r="J375" s="140">
        <v>1</v>
      </c>
      <c r="K375" s="140">
        <v>1</v>
      </c>
      <c r="L375" s="140">
        <v>1</v>
      </c>
    </row>
    <row r="376" spans="1:12">
      <c r="A376" s="16" t="s">
        <v>392</v>
      </c>
      <c r="B376" s="16">
        <v>200</v>
      </c>
      <c r="C376" s="16">
        <v>1</v>
      </c>
      <c r="D376" s="4" t="s">
        <v>1695</v>
      </c>
      <c r="E376" s="4" t="s">
        <v>1596</v>
      </c>
      <c r="F376" s="4" t="s">
        <v>2011</v>
      </c>
      <c r="G376" s="17">
        <v>1.95</v>
      </c>
      <c r="H376" s="144">
        <v>0.36459999999999998</v>
      </c>
      <c r="I376" s="16" t="s">
        <v>1340</v>
      </c>
      <c r="J376" s="140">
        <v>1</v>
      </c>
      <c r="K376" s="140">
        <v>1</v>
      </c>
      <c r="L376" s="140">
        <v>1</v>
      </c>
    </row>
    <row r="377" spans="1:12">
      <c r="A377" s="16" t="s">
        <v>393</v>
      </c>
      <c r="B377" s="16">
        <v>200</v>
      </c>
      <c r="C377" s="16">
        <v>2</v>
      </c>
      <c r="D377" s="4" t="s">
        <v>1695</v>
      </c>
      <c r="E377" s="4" t="s">
        <v>1596</v>
      </c>
      <c r="F377" s="4" t="s">
        <v>2011</v>
      </c>
      <c r="G377" s="17">
        <v>2.88</v>
      </c>
      <c r="H377" s="144">
        <v>0.47510000000000002</v>
      </c>
      <c r="I377" s="16" t="s">
        <v>1340</v>
      </c>
      <c r="J377" s="140">
        <v>1</v>
      </c>
      <c r="K377" s="140">
        <v>1</v>
      </c>
      <c r="L377" s="140">
        <v>1</v>
      </c>
    </row>
    <row r="378" spans="1:12">
      <c r="A378" s="16" t="s">
        <v>394</v>
      </c>
      <c r="B378" s="16">
        <v>200</v>
      </c>
      <c r="C378" s="16">
        <v>3</v>
      </c>
      <c r="D378" s="4" t="s">
        <v>1695</v>
      </c>
      <c r="E378" s="4" t="s">
        <v>1596</v>
      </c>
      <c r="F378" s="4" t="s">
        <v>2011</v>
      </c>
      <c r="G378" s="17">
        <v>4.3</v>
      </c>
      <c r="H378" s="144">
        <v>0.6411</v>
      </c>
      <c r="I378" s="16" t="s">
        <v>1340</v>
      </c>
      <c r="J378" s="140">
        <v>1</v>
      </c>
      <c r="K378" s="140">
        <v>1</v>
      </c>
      <c r="L378" s="140">
        <v>1</v>
      </c>
    </row>
    <row r="379" spans="1:12">
      <c r="A379" s="16" t="s">
        <v>395</v>
      </c>
      <c r="B379" s="16">
        <v>200</v>
      </c>
      <c r="C379" s="16">
        <v>4</v>
      </c>
      <c r="D379" s="4" t="s">
        <v>1695</v>
      </c>
      <c r="E379" s="4" t="s">
        <v>1596</v>
      </c>
      <c r="F379" s="4" t="s">
        <v>2011</v>
      </c>
      <c r="G379" s="17">
        <v>7.45</v>
      </c>
      <c r="H379" s="144">
        <v>1.1105</v>
      </c>
      <c r="I379" s="16" t="s">
        <v>1340</v>
      </c>
      <c r="J379" s="140">
        <v>1</v>
      </c>
      <c r="K379" s="140">
        <v>1</v>
      </c>
      <c r="L379" s="140">
        <v>1</v>
      </c>
    </row>
    <row r="380" spans="1:12">
      <c r="A380" s="16" t="s">
        <v>396</v>
      </c>
      <c r="B380" s="16">
        <v>201</v>
      </c>
      <c r="C380" s="16">
        <v>1</v>
      </c>
      <c r="D380" s="4" t="s">
        <v>1696</v>
      </c>
      <c r="E380" s="4" t="s">
        <v>1596</v>
      </c>
      <c r="F380" s="4" t="s">
        <v>2011</v>
      </c>
      <c r="G380" s="17">
        <v>2.02</v>
      </c>
      <c r="H380" s="144">
        <v>0.35010000000000002</v>
      </c>
      <c r="I380" s="16" t="s">
        <v>1340</v>
      </c>
      <c r="J380" s="140">
        <v>1</v>
      </c>
      <c r="K380" s="140">
        <v>1</v>
      </c>
      <c r="L380" s="140">
        <v>1</v>
      </c>
    </row>
    <row r="381" spans="1:12">
      <c r="A381" s="16" t="s">
        <v>397</v>
      </c>
      <c r="B381" s="16">
        <v>201</v>
      </c>
      <c r="C381" s="16">
        <v>2</v>
      </c>
      <c r="D381" s="4" t="s">
        <v>1696</v>
      </c>
      <c r="E381" s="4" t="s">
        <v>1596</v>
      </c>
      <c r="F381" s="4" t="s">
        <v>2011</v>
      </c>
      <c r="G381" s="17">
        <v>2.61</v>
      </c>
      <c r="H381" s="144">
        <v>0.43540000000000001</v>
      </c>
      <c r="I381" s="16" t="s">
        <v>1340</v>
      </c>
      <c r="J381" s="140">
        <v>1</v>
      </c>
      <c r="K381" s="140">
        <v>1</v>
      </c>
      <c r="L381" s="140">
        <v>1</v>
      </c>
    </row>
    <row r="382" spans="1:12">
      <c r="A382" s="16" t="s">
        <v>398</v>
      </c>
      <c r="B382" s="16">
        <v>201</v>
      </c>
      <c r="C382" s="16">
        <v>3</v>
      </c>
      <c r="D382" s="4" t="s">
        <v>1696</v>
      </c>
      <c r="E382" s="4" t="s">
        <v>1596</v>
      </c>
      <c r="F382" s="4" t="s">
        <v>2011</v>
      </c>
      <c r="G382" s="17">
        <v>3.83</v>
      </c>
      <c r="H382" s="144">
        <v>0.60719999999999996</v>
      </c>
      <c r="I382" s="16" t="s">
        <v>1340</v>
      </c>
      <c r="J382" s="140">
        <v>1</v>
      </c>
      <c r="K382" s="140">
        <v>1</v>
      </c>
      <c r="L382" s="140">
        <v>1</v>
      </c>
    </row>
    <row r="383" spans="1:12">
      <c r="A383" s="16" t="s">
        <v>399</v>
      </c>
      <c r="B383" s="16">
        <v>201</v>
      </c>
      <c r="C383" s="16">
        <v>4</v>
      </c>
      <c r="D383" s="4" t="s">
        <v>1696</v>
      </c>
      <c r="E383" s="4" t="s">
        <v>1596</v>
      </c>
      <c r="F383" s="4" t="s">
        <v>2011</v>
      </c>
      <c r="G383" s="17">
        <v>6.51</v>
      </c>
      <c r="H383" s="144">
        <v>1.0684</v>
      </c>
      <c r="I383" s="16" t="s">
        <v>1340</v>
      </c>
      <c r="J383" s="140">
        <v>1</v>
      </c>
      <c r="K383" s="140">
        <v>1</v>
      </c>
      <c r="L383" s="140">
        <v>1</v>
      </c>
    </row>
    <row r="384" spans="1:12">
      <c r="A384" s="16" t="s">
        <v>400</v>
      </c>
      <c r="B384" s="16">
        <v>203</v>
      </c>
      <c r="C384" s="16">
        <v>1</v>
      </c>
      <c r="D384" s="4" t="s">
        <v>1697</v>
      </c>
      <c r="E384" s="4" t="s">
        <v>1596</v>
      </c>
      <c r="F384" s="4" t="s">
        <v>2011</v>
      </c>
      <c r="G384" s="17">
        <v>1.55</v>
      </c>
      <c r="H384" s="144">
        <v>0.38169999999999998</v>
      </c>
      <c r="I384" s="16" t="s">
        <v>1340</v>
      </c>
      <c r="J384" s="140">
        <v>1</v>
      </c>
      <c r="K384" s="140">
        <v>1</v>
      </c>
      <c r="L384" s="140">
        <v>1</v>
      </c>
    </row>
    <row r="385" spans="1:12">
      <c r="A385" s="16" t="s">
        <v>401</v>
      </c>
      <c r="B385" s="16">
        <v>203</v>
      </c>
      <c r="C385" s="16">
        <v>2</v>
      </c>
      <c r="D385" s="4" t="s">
        <v>1697</v>
      </c>
      <c r="E385" s="4" t="s">
        <v>1596</v>
      </c>
      <c r="F385" s="4" t="s">
        <v>2011</v>
      </c>
      <c r="G385" s="17">
        <v>1.94</v>
      </c>
      <c r="H385" s="144">
        <v>0.441</v>
      </c>
      <c r="I385" s="16" t="s">
        <v>1340</v>
      </c>
      <c r="J385" s="140">
        <v>1</v>
      </c>
      <c r="K385" s="140">
        <v>1</v>
      </c>
      <c r="L385" s="140">
        <v>1</v>
      </c>
    </row>
    <row r="386" spans="1:12">
      <c r="A386" s="16" t="s">
        <v>402</v>
      </c>
      <c r="B386" s="16">
        <v>203</v>
      </c>
      <c r="C386" s="16">
        <v>3</v>
      </c>
      <c r="D386" s="4" t="s">
        <v>1697</v>
      </c>
      <c r="E386" s="4" t="s">
        <v>1596</v>
      </c>
      <c r="F386" s="4" t="s">
        <v>2011</v>
      </c>
      <c r="G386" s="17">
        <v>2.59</v>
      </c>
      <c r="H386" s="144">
        <v>0.53680000000000005</v>
      </c>
      <c r="I386" s="16" t="s">
        <v>1340</v>
      </c>
      <c r="J386" s="140">
        <v>1</v>
      </c>
      <c r="K386" s="140">
        <v>1</v>
      </c>
      <c r="L386" s="140">
        <v>1</v>
      </c>
    </row>
    <row r="387" spans="1:12">
      <c r="A387" s="16" t="s">
        <v>403</v>
      </c>
      <c r="B387" s="16">
        <v>203</v>
      </c>
      <c r="C387" s="16">
        <v>4</v>
      </c>
      <c r="D387" s="4" t="s">
        <v>1697</v>
      </c>
      <c r="E387" s="4" t="s">
        <v>1596</v>
      </c>
      <c r="F387" s="4" t="s">
        <v>2011</v>
      </c>
      <c r="G387" s="17">
        <v>4.51</v>
      </c>
      <c r="H387" s="144">
        <v>0.77229999999999999</v>
      </c>
      <c r="I387" s="16" t="s">
        <v>1340</v>
      </c>
      <c r="J387" s="140">
        <v>1</v>
      </c>
      <c r="K387" s="140">
        <v>1</v>
      </c>
      <c r="L387" s="140">
        <v>1</v>
      </c>
    </row>
    <row r="388" spans="1:12">
      <c r="A388" s="16" t="s">
        <v>404</v>
      </c>
      <c r="B388" s="16">
        <v>204</v>
      </c>
      <c r="C388" s="16">
        <v>1</v>
      </c>
      <c r="D388" s="4" t="s">
        <v>1698</v>
      </c>
      <c r="E388" s="4" t="s">
        <v>1596</v>
      </c>
      <c r="F388" s="4" t="s">
        <v>2011</v>
      </c>
      <c r="G388" s="17">
        <v>2.0499999999999998</v>
      </c>
      <c r="H388" s="144">
        <v>0.42920000000000003</v>
      </c>
      <c r="I388" s="16" t="s">
        <v>1340</v>
      </c>
      <c r="J388" s="140">
        <v>1</v>
      </c>
      <c r="K388" s="140">
        <v>1</v>
      </c>
      <c r="L388" s="140">
        <v>1</v>
      </c>
    </row>
    <row r="389" spans="1:12">
      <c r="A389" s="16" t="s">
        <v>405</v>
      </c>
      <c r="B389" s="16">
        <v>204</v>
      </c>
      <c r="C389" s="16">
        <v>2</v>
      </c>
      <c r="D389" s="4" t="s">
        <v>1698</v>
      </c>
      <c r="E389" s="4" t="s">
        <v>1596</v>
      </c>
      <c r="F389" s="4" t="s">
        <v>2011</v>
      </c>
      <c r="G389" s="17">
        <v>2.54</v>
      </c>
      <c r="H389" s="144">
        <v>0.49740000000000001</v>
      </c>
      <c r="I389" s="16" t="s">
        <v>1340</v>
      </c>
      <c r="J389" s="140">
        <v>1</v>
      </c>
      <c r="K389" s="140">
        <v>1</v>
      </c>
      <c r="L389" s="140">
        <v>1</v>
      </c>
    </row>
    <row r="390" spans="1:12">
      <c r="A390" s="16" t="s">
        <v>406</v>
      </c>
      <c r="B390" s="16">
        <v>204</v>
      </c>
      <c r="C390" s="16">
        <v>3</v>
      </c>
      <c r="D390" s="4" t="s">
        <v>1698</v>
      </c>
      <c r="E390" s="4" t="s">
        <v>1596</v>
      </c>
      <c r="F390" s="4" t="s">
        <v>2011</v>
      </c>
      <c r="G390" s="17">
        <v>3.27</v>
      </c>
      <c r="H390" s="144">
        <v>0.58299999999999996</v>
      </c>
      <c r="I390" s="16" t="s">
        <v>1340</v>
      </c>
      <c r="J390" s="140">
        <v>1</v>
      </c>
      <c r="K390" s="140">
        <v>1</v>
      </c>
      <c r="L390" s="140">
        <v>1</v>
      </c>
    </row>
    <row r="391" spans="1:12">
      <c r="A391" s="16" t="s">
        <v>407</v>
      </c>
      <c r="B391" s="16">
        <v>204</v>
      </c>
      <c r="C391" s="16">
        <v>4</v>
      </c>
      <c r="D391" s="4" t="s">
        <v>1698</v>
      </c>
      <c r="E391" s="4" t="s">
        <v>1596</v>
      </c>
      <c r="F391" s="4" t="s">
        <v>2011</v>
      </c>
      <c r="G391" s="17">
        <v>5.64</v>
      </c>
      <c r="H391" s="144">
        <v>0.92220000000000002</v>
      </c>
      <c r="I391" s="16" t="s">
        <v>1340</v>
      </c>
      <c r="J391" s="140">
        <v>1</v>
      </c>
      <c r="K391" s="140">
        <v>1</v>
      </c>
      <c r="L391" s="140">
        <v>1</v>
      </c>
    </row>
    <row r="392" spans="1:12">
      <c r="A392" s="16" t="s">
        <v>408</v>
      </c>
      <c r="B392" s="16">
        <v>205</v>
      </c>
      <c r="C392" s="16">
        <v>1</v>
      </c>
      <c r="D392" s="4" t="s">
        <v>1699</v>
      </c>
      <c r="E392" s="4" t="s">
        <v>1596</v>
      </c>
      <c r="F392" s="4" t="s">
        <v>2011</v>
      </c>
      <c r="G392" s="17">
        <v>2.27</v>
      </c>
      <c r="H392" s="144">
        <v>0.40799999999999997</v>
      </c>
      <c r="I392" s="16" t="s">
        <v>1340</v>
      </c>
      <c r="J392" s="140">
        <v>1</v>
      </c>
      <c r="K392" s="140">
        <v>1</v>
      </c>
      <c r="L392" s="140">
        <v>1</v>
      </c>
    </row>
    <row r="393" spans="1:12">
      <c r="A393" s="16" t="s">
        <v>409</v>
      </c>
      <c r="B393" s="16">
        <v>205</v>
      </c>
      <c r="C393" s="16">
        <v>2</v>
      </c>
      <c r="D393" s="4" t="s">
        <v>1699</v>
      </c>
      <c r="E393" s="4" t="s">
        <v>1596</v>
      </c>
      <c r="F393" s="4" t="s">
        <v>2011</v>
      </c>
      <c r="G393" s="17">
        <v>2.83</v>
      </c>
      <c r="H393" s="144">
        <v>0.47</v>
      </c>
      <c r="I393" s="16" t="s">
        <v>1340</v>
      </c>
      <c r="J393" s="140">
        <v>1</v>
      </c>
      <c r="K393" s="140">
        <v>1</v>
      </c>
      <c r="L393" s="140">
        <v>1</v>
      </c>
    </row>
    <row r="394" spans="1:12">
      <c r="A394" s="16" t="s">
        <v>410</v>
      </c>
      <c r="B394" s="16">
        <v>205</v>
      </c>
      <c r="C394" s="16">
        <v>3</v>
      </c>
      <c r="D394" s="4" t="s">
        <v>1699</v>
      </c>
      <c r="E394" s="4" t="s">
        <v>1596</v>
      </c>
      <c r="F394" s="4" t="s">
        <v>2011</v>
      </c>
      <c r="G394" s="17">
        <v>4.25</v>
      </c>
      <c r="H394" s="144">
        <v>0.66810000000000003</v>
      </c>
      <c r="I394" s="16" t="s">
        <v>1340</v>
      </c>
      <c r="J394" s="140">
        <v>1</v>
      </c>
      <c r="K394" s="140">
        <v>1</v>
      </c>
      <c r="L394" s="140">
        <v>1</v>
      </c>
    </row>
    <row r="395" spans="1:12">
      <c r="A395" s="16" t="s">
        <v>411</v>
      </c>
      <c r="B395" s="16">
        <v>205</v>
      </c>
      <c r="C395" s="16">
        <v>4</v>
      </c>
      <c r="D395" s="4" t="s">
        <v>1699</v>
      </c>
      <c r="E395" s="4" t="s">
        <v>1596</v>
      </c>
      <c r="F395" s="4" t="s">
        <v>2011</v>
      </c>
      <c r="G395" s="17">
        <v>8.11</v>
      </c>
      <c r="H395" s="144">
        <v>1.3787</v>
      </c>
      <c r="I395" s="16" t="s">
        <v>1340</v>
      </c>
      <c r="J395" s="140">
        <v>1</v>
      </c>
      <c r="K395" s="140">
        <v>1</v>
      </c>
      <c r="L395" s="140">
        <v>1</v>
      </c>
    </row>
    <row r="396" spans="1:12">
      <c r="A396" s="16" t="s">
        <v>412</v>
      </c>
      <c r="B396" s="16">
        <v>206</v>
      </c>
      <c r="C396" s="16">
        <v>1</v>
      </c>
      <c r="D396" s="4" t="s">
        <v>1700</v>
      </c>
      <c r="E396" s="4" t="s">
        <v>1596</v>
      </c>
      <c r="F396" s="4" t="s">
        <v>2011</v>
      </c>
      <c r="G396" s="17">
        <v>2.96604</v>
      </c>
      <c r="H396" s="144">
        <v>0.48580000000000001</v>
      </c>
      <c r="I396" s="16" t="s">
        <v>1340</v>
      </c>
      <c r="J396" s="140">
        <v>1</v>
      </c>
      <c r="K396" s="140">
        <v>1</v>
      </c>
      <c r="L396" s="140">
        <v>1</v>
      </c>
    </row>
    <row r="397" spans="1:12">
      <c r="A397" s="16" t="s">
        <v>413</v>
      </c>
      <c r="B397" s="16">
        <v>206</v>
      </c>
      <c r="C397" s="16">
        <v>2</v>
      </c>
      <c r="D397" s="4" t="s">
        <v>1700</v>
      </c>
      <c r="E397" s="4" t="s">
        <v>1596</v>
      </c>
      <c r="F397" s="4" t="s">
        <v>2011</v>
      </c>
      <c r="G397" s="17">
        <v>3.08</v>
      </c>
      <c r="H397" s="144">
        <v>0.51</v>
      </c>
      <c r="I397" s="16" t="s">
        <v>1340</v>
      </c>
      <c r="J397" s="140">
        <v>1</v>
      </c>
      <c r="K397" s="140">
        <v>1</v>
      </c>
      <c r="L397" s="140">
        <v>1</v>
      </c>
    </row>
    <row r="398" spans="1:12">
      <c r="A398" s="16" t="s">
        <v>414</v>
      </c>
      <c r="B398" s="16">
        <v>206</v>
      </c>
      <c r="C398" s="16">
        <v>3</v>
      </c>
      <c r="D398" s="4" t="s">
        <v>1700</v>
      </c>
      <c r="E398" s="4" t="s">
        <v>1596</v>
      </c>
      <c r="F398" s="4" t="s">
        <v>2011</v>
      </c>
      <c r="G398" s="17">
        <v>4.57</v>
      </c>
      <c r="H398" s="144">
        <v>0.72529999999999994</v>
      </c>
      <c r="I398" s="16" t="s">
        <v>1340</v>
      </c>
      <c r="J398" s="140">
        <v>1</v>
      </c>
      <c r="K398" s="140">
        <v>1</v>
      </c>
      <c r="L398" s="140">
        <v>1</v>
      </c>
    </row>
    <row r="399" spans="1:12">
      <c r="A399" s="16" t="s">
        <v>415</v>
      </c>
      <c r="B399" s="16">
        <v>206</v>
      </c>
      <c r="C399" s="16">
        <v>4</v>
      </c>
      <c r="D399" s="4" t="s">
        <v>1700</v>
      </c>
      <c r="E399" s="4" t="s">
        <v>1596</v>
      </c>
      <c r="F399" s="4" t="s">
        <v>2011</v>
      </c>
      <c r="G399" s="17">
        <v>8.4700000000000006</v>
      </c>
      <c r="H399" s="144">
        <v>1.4342999999999999</v>
      </c>
      <c r="I399" s="16" t="s">
        <v>1340</v>
      </c>
      <c r="J399" s="140">
        <v>1</v>
      </c>
      <c r="K399" s="140">
        <v>1</v>
      </c>
      <c r="L399" s="140">
        <v>1</v>
      </c>
    </row>
    <row r="400" spans="1:12">
      <c r="A400" s="16" t="s">
        <v>416</v>
      </c>
      <c r="B400" s="16">
        <v>207</v>
      </c>
      <c r="C400" s="16">
        <v>1</v>
      </c>
      <c r="D400" s="4" t="s">
        <v>1701</v>
      </c>
      <c r="E400" s="4" t="s">
        <v>1596</v>
      </c>
      <c r="F400" s="4" t="s">
        <v>2011</v>
      </c>
      <c r="G400" s="17">
        <v>2.31</v>
      </c>
      <c r="H400" s="144">
        <v>0.42830000000000001</v>
      </c>
      <c r="I400" s="16" t="s">
        <v>1340</v>
      </c>
      <c r="J400" s="140">
        <v>1</v>
      </c>
      <c r="K400" s="140">
        <v>1</v>
      </c>
      <c r="L400" s="140">
        <v>1</v>
      </c>
    </row>
    <row r="401" spans="1:12">
      <c r="A401" s="16" t="s">
        <v>417</v>
      </c>
      <c r="B401" s="16">
        <v>207</v>
      </c>
      <c r="C401" s="16">
        <v>2</v>
      </c>
      <c r="D401" s="4" t="s">
        <v>1701</v>
      </c>
      <c r="E401" s="4" t="s">
        <v>1596</v>
      </c>
      <c r="F401" s="4" t="s">
        <v>2011</v>
      </c>
      <c r="G401" s="17">
        <v>2.91</v>
      </c>
      <c r="H401" s="144">
        <v>0.50490000000000002</v>
      </c>
      <c r="I401" s="16" t="s">
        <v>1340</v>
      </c>
      <c r="J401" s="140">
        <v>1</v>
      </c>
      <c r="K401" s="140">
        <v>1</v>
      </c>
      <c r="L401" s="140">
        <v>1</v>
      </c>
    </row>
    <row r="402" spans="1:12">
      <c r="A402" s="16" t="s">
        <v>418</v>
      </c>
      <c r="B402" s="16">
        <v>207</v>
      </c>
      <c r="C402" s="16">
        <v>3</v>
      </c>
      <c r="D402" s="4" t="s">
        <v>1701</v>
      </c>
      <c r="E402" s="4" t="s">
        <v>1596</v>
      </c>
      <c r="F402" s="4" t="s">
        <v>2011</v>
      </c>
      <c r="G402" s="17">
        <v>4.0199999999999996</v>
      </c>
      <c r="H402" s="144">
        <v>0.67249999999999999</v>
      </c>
      <c r="I402" s="16" t="s">
        <v>1340</v>
      </c>
      <c r="J402" s="140">
        <v>1</v>
      </c>
      <c r="K402" s="140">
        <v>1</v>
      </c>
      <c r="L402" s="140">
        <v>1</v>
      </c>
    </row>
    <row r="403" spans="1:12">
      <c r="A403" s="16" t="s">
        <v>419</v>
      </c>
      <c r="B403" s="16">
        <v>207</v>
      </c>
      <c r="C403" s="16">
        <v>4</v>
      </c>
      <c r="D403" s="4" t="s">
        <v>1701</v>
      </c>
      <c r="E403" s="4" t="s">
        <v>1596</v>
      </c>
      <c r="F403" s="4" t="s">
        <v>2011</v>
      </c>
      <c r="G403" s="17">
        <v>6.87</v>
      </c>
      <c r="H403" s="144">
        <v>1.1587000000000001</v>
      </c>
      <c r="I403" s="16" t="s">
        <v>1340</v>
      </c>
      <c r="J403" s="140">
        <v>1</v>
      </c>
      <c r="K403" s="140">
        <v>1</v>
      </c>
      <c r="L403" s="140">
        <v>1</v>
      </c>
    </row>
    <row r="404" spans="1:12">
      <c r="A404" s="16" t="s">
        <v>420</v>
      </c>
      <c r="B404" s="16">
        <v>220</v>
      </c>
      <c r="C404" s="16">
        <v>1</v>
      </c>
      <c r="D404" s="4" t="s">
        <v>1702</v>
      </c>
      <c r="E404" s="4" t="s">
        <v>1596</v>
      </c>
      <c r="F404" s="4" t="s">
        <v>2011</v>
      </c>
      <c r="G404" s="17">
        <v>2.85</v>
      </c>
      <c r="H404" s="144">
        <v>1.1094999999999999</v>
      </c>
      <c r="I404" s="16" t="s">
        <v>1340</v>
      </c>
      <c r="J404" s="140">
        <v>1</v>
      </c>
      <c r="K404" s="140">
        <v>1</v>
      </c>
      <c r="L404" s="140">
        <v>1</v>
      </c>
    </row>
    <row r="405" spans="1:12">
      <c r="A405" s="16" t="s">
        <v>421</v>
      </c>
      <c r="B405" s="16">
        <v>220</v>
      </c>
      <c r="C405" s="16">
        <v>2</v>
      </c>
      <c r="D405" s="4" t="s">
        <v>1702</v>
      </c>
      <c r="E405" s="4" t="s">
        <v>1596</v>
      </c>
      <c r="F405" s="4" t="s">
        <v>2011</v>
      </c>
      <c r="G405" s="17">
        <v>6.21</v>
      </c>
      <c r="H405" s="144">
        <v>1.5466</v>
      </c>
      <c r="I405" s="16" t="s">
        <v>1340</v>
      </c>
      <c r="J405" s="140">
        <v>1</v>
      </c>
      <c r="K405" s="140">
        <v>1</v>
      </c>
      <c r="L405" s="140">
        <v>1</v>
      </c>
    </row>
    <row r="406" spans="1:12">
      <c r="A406" s="16" t="s">
        <v>422</v>
      </c>
      <c r="B406" s="16">
        <v>220</v>
      </c>
      <c r="C406" s="16">
        <v>3</v>
      </c>
      <c r="D406" s="4" t="s">
        <v>1702</v>
      </c>
      <c r="E406" s="4" t="s">
        <v>1596</v>
      </c>
      <c r="F406" s="4" t="s">
        <v>2011</v>
      </c>
      <c r="G406" s="17">
        <v>10.38</v>
      </c>
      <c r="H406" s="144">
        <v>2.3168000000000002</v>
      </c>
      <c r="I406" s="16" t="s">
        <v>1340</v>
      </c>
      <c r="J406" s="140">
        <v>1</v>
      </c>
      <c r="K406" s="140">
        <v>1</v>
      </c>
      <c r="L406" s="140">
        <v>1</v>
      </c>
    </row>
    <row r="407" spans="1:12">
      <c r="A407" s="16" t="s">
        <v>423</v>
      </c>
      <c r="B407" s="16">
        <v>220</v>
      </c>
      <c r="C407" s="16">
        <v>4</v>
      </c>
      <c r="D407" s="4" t="s">
        <v>1702</v>
      </c>
      <c r="E407" s="4" t="s">
        <v>1596</v>
      </c>
      <c r="F407" s="4" t="s">
        <v>2011</v>
      </c>
      <c r="G407" s="17">
        <v>17.68</v>
      </c>
      <c r="H407" s="144">
        <v>4.1738</v>
      </c>
      <c r="I407" s="16" t="s">
        <v>1340</v>
      </c>
      <c r="J407" s="140">
        <v>1</v>
      </c>
      <c r="K407" s="140">
        <v>1</v>
      </c>
      <c r="L407" s="140">
        <v>1</v>
      </c>
    </row>
    <row r="408" spans="1:12">
      <c r="A408" s="16" t="s">
        <v>424</v>
      </c>
      <c r="B408" s="16">
        <v>222</v>
      </c>
      <c r="C408" s="16">
        <v>1</v>
      </c>
      <c r="D408" s="4" t="s">
        <v>1703</v>
      </c>
      <c r="E408" s="4" t="s">
        <v>1596</v>
      </c>
      <c r="F408" s="4" t="s">
        <v>2011</v>
      </c>
      <c r="G408" s="17">
        <v>2.14</v>
      </c>
      <c r="H408" s="144">
        <v>0.57240000000000002</v>
      </c>
      <c r="I408" s="16" t="s">
        <v>1340</v>
      </c>
      <c r="J408" s="140">
        <v>1</v>
      </c>
      <c r="K408" s="140">
        <v>1</v>
      </c>
      <c r="L408" s="140">
        <v>1</v>
      </c>
    </row>
    <row r="409" spans="1:12">
      <c r="A409" s="16" t="s">
        <v>425</v>
      </c>
      <c r="B409" s="16">
        <v>222</v>
      </c>
      <c r="C409" s="16">
        <v>2</v>
      </c>
      <c r="D409" s="4" t="s">
        <v>1703</v>
      </c>
      <c r="E409" s="4" t="s">
        <v>1596</v>
      </c>
      <c r="F409" s="4" t="s">
        <v>2011</v>
      </c>
      <c r="G409" s="17">
        <v>3.83</v>
      </c>
      <c r="H409" s="144">
        <v>0.86309999999999998</v>
      </c>
      <c r="I409" s="16" t="s">
        <v>1340</v>
      </c>
      <c r="J409" s="140">
        <v>1</v>
      </c>
      <c r="K409" s="140">
        <v>1</v>
      </c>
      <c r="L409" s="140">
        <v>1</v>
      </c>
    </row>
    <row r="410" spans="1:12">
      <c r="A410" s="16" t="s">
        <v>426</v>
      </c>
      <c r="B410" s="16">
        <v>222</v>
      </c>
      <c r="C410" s="16">
        <v>3</v>
      </c>
      <c r="D410" s="4" t="s">
        <v>1703</v>
      </c>
      <c r="E410" s="4" t="s">
        <v>1596</v>
      </c>
      <c r="F410" s="4" t="s">
        <v>2011</v>
      </c>
      <c r="G410" s="17">
        <v>7.05</v>
      </c>
      <c r="H410" s="144">
        <v>1.2774000000000001</v>
      </c>
      <c r="I410" s="16" t="s">
        <v>1340</v>
      </c>
      <c r="J410" s="140">
        <v>1</v>
      </c>
      <c r="K410" s="140">
        <v>1</v>
      </c>
      <c r="L410" s="140">
        <v>1</v>
      </c>
    </row>
    <row r="411" spans="1:12">
      <c r="A411" s="16" t="s">
        <v>427</v>
      </c>
      <c r="B411" s="16">
        <v>222</v>
      </c>
      <c r="C411" s="16">
        <v>4</v>
      </c>
      <c r="D411" s="4" t="s">
        <v>1703</v>
      </c>
      <c r="E411" s="4" t="s">
        <v>1596</v>
      </c>
      <c r="F411" s="4" t="s">
        <v>2011</v>
      </c>
      <c r="G411" s="17">
        <v>12.94</v>
      </c>
      <c r="H411" s="144">
        <v>2.5628000000000002</v>
      </c>
      <c r="I411" s="16" t="s">
        <v>1340</v>
      </c>
      <c r="J411" s="140">
        <v>1</v>
      </c>
      <c r="K411" s="140">
        <v>1</v>
      </c>
      <c r="L411" s="140">
        <v>1</v>
      </c>
    </row>
    <row r="412" spans="1:12">
      <c r="A412" s="16" t="s">
        <v>428</v>
      </c>
      <c r="B412" s="16">
        <v>223</v>
      </c>
      <c r="C412" s="16">
        <v>1</v>
      </c>
      <c r="D412" s="4" t="s">
        <v>1704</v>
      </c>
      <c r="E412" s="4" t="s">
        <v>1596</v>
      </c>
      <c r="F412" s="4" t="s">
        <v>2011</v>
      </c>
      <c r="G412" s="17">
        <v>3.71</v>
      </c>
      <c r="H412" s="144">
        <v>0.8458</v>
      </c>
      <c r="I412" s="16" t="s">
        <v>1340</v>
      </c>
      <c r="J412" s="140">
        <v>1</v>
      </c>
      <c r="K412" s="140">
        <v>1</v>
      </c>
      <c r="L412" s="140">
        <v>1</v>
      </c>
    </row>
    <row r="413" spans="1:12">
      <c r="A413" s="16" t="s">
        <v>429</v>
      </c>
      <c r="B413" s="16">
        <v>223</v>
      </c>
      <c r="C413" s="16">
        <v>2</v>
      </c>
      <c r="D413" s="4" t="s">
        <v>1704</v>
      </c>
      <c r="E413" s="4" t="s">
        <v>1596</v>
      </c>
      <c r="F413" s="4" t="s">
        <v>2011</v>
      </c>
      <c r="G413" s="17">
        <v>5.43</v>
      </c>
      <c r="H413" s="144">
        <v>1.1599999999999999</v>
      </c>
      <c r="I413" s="16" t="s">
        <v>1340</v>
      </c>
      <c r="J413" s="140">
        <v>1</v>
      </c>
      <c r="K413" s="140">
        <v>1</v>
      </c>
      <c r="L413" s="140">
        <v>1</v>
      </c>
    </row>
    <row r="414" spans="1:12">
      <c r="A414" s="16" t="s">
        <v>430</v>
      </c>
      <c r="B414" s="16">
        <v>223</v>
      </c>
      <c r="C414" s="16">
        <v>3</v>
      </c>
      <c r="D414" s="4" t="s">
        <v>1704</v>
      </c>
      <c r="E414" s="4" t="s">
        <v>1596</v>
      </c>
      <c r="F414" s="4" t="s">
        <v>2011</v>
      </c>
      <c r="G414" s="17">
        <v>8.6300000000000008</v>
      </c>
      <c r="H414" s="144">
        <v>1.6771</v>
      </c>
      <c r="I414" s="16" t="s">
        <v>1340</v>
      </c>
      <c r="J414" s="140">
        <v>1</v>
      </c>
      <c r="K414" s="140">
        <v>1</v>
      </c>
      <c r="L414" s="140">
        <v>1</v>
      </c>
    </row>
    <row r="415" spans="1:12">
      <c r="A415" s="16" t="s">
        <v>431</v>
      </c>
      <c r="B415" s="16">
        <v>223</v>
      </c>
      <c r="C415" s="16">
        <v>4</v>
      </c>
      <c r="D415" s="4" t="s">
        <v>1704</v>
      </c>
      <c r="E415" s="4" t="s">
        <v>1596</v>
      </c>
      <c r="F415" s="4" t="s">
        <v>2011</v>
      </c>
      <c r="G415" s="17">
        <v>13.99</v>
      </c>
      <c r="H415" s="144">
        <v>2.9708000000000001</v>
      </c>
      <c r="I415" s="16" t="s">
        <v>1340</v>
      </c>
      <c r="J415" s="140">
        <v>1</v>
      </c>
      <c r="K415" s="140">
        <v>1</v>
      </c>
      <c r="L415" s="140">
        <v>1</v>
      </c>
    </row>
    <row r="416" spans="1:12">
      <c r="A416" s="16" t="s">
        <v>432</v>
      </c>
      <c r="B416" s="16">
        <v>224</v>
      </c>
      <c r="C416" s="16">
        <v>1</v>
      </c>
      <c r="D416" s="4" t="s">
        <v>1705</v>
      </c>
      <c r="E416" s="4" t="s">
        <v>1596</v>
      </c>
      <c r="F416" s="4" t="s">
        <v>2011</v>
      </c>
      <c r="G416" s="17">
        <v>5.03</v>
      </c>
      <c r="H416" s="144">
        <v>1.0334000000000001</v>
      </c>
      <c r="I416" s="16" t="s">
        <v>1340</v>
      </c>
      <c r="J416" s="140">
        <v>1</v>
      </c>
      <c r="K416" s="140">
        <v>1</v>
      </c>
      <c r="L416" s="140">
        <v>1</v>
      </c>
    </row>
    <row r="417" spans="1:12">
      <c r="A417" s="16" t="s">
        <v>433</v>
      </c>
      <c r="B417" s="16">
        <v>224</v>
      </c>
      <c r="C417" s="16">
        <v>2</v>
      </c>
      <c r="D417" s="4" t="s">
        <v>1705</v>
      </c>
      <c r="E417" s="4" t="s">
        <v>1596</v>
      </c>
      <c r="F417" s="4" t="s">
        <v>2011</v>
      </c>
      <c r="G417" s="17">
        <v>6.79</v>
      </c>
      <c r="H417" s="144">
        <v>1.2754000000000001</v>
      </c>
      <c r="I417" s="16" t="s">
        <v>1340</v>
      </c>
      <c r="J417" s="140">
        <v>1</v>
      </c>
      <c r="K417" s="140">
        <v>1</v>
      </c>
      <c r="L417" s="140">
        <v>1</v>
      </c>
    </row>
    <row r="418" spans="1:12">
      <c r="A418" s="16" t="s">
        <v>434</v>
      </c>
      <c r="B418" s="16">
        <v>224</v>
      </c>
      <c r="C418" s="16">
        <v>3</v>
      </c>
      <c r="D418" s="4" t="s">
        <v>1705</v>
      </c>
      <c r="E418" s="4" t="s">
        <v>1596</v>
      </c>
      <c r="F418" s="4" t="s">
        <v>2011</v>
      </c>
      <c r="G418" s="17">
        <v>9.85</v>
      </c>
      <c r="H418" s="144">
        <v>1.7650999999999999</v>
      </c>
      <c r="I418" s="16" t="s">
        <v>1340</v>
      </c>
      <c r="J418" s="140">
        <v>1</v>
      </c>
      <c r="K418" s="140">
        <v>1</v>
      </c>
      <c r="L418" s="140">
        <v>1</v>
      </c>
    </row>
    <row r="419" spans="1:12">
      <c r="A419" s="16" t="s">
        <v>435</v>
      </c>
      <c r="B419" s="16">
        <v>224</v>
      </c>
      <c r="C419" s="16">
        <v>4</v>
      </c>
      <c r="D419" s="4" t="s">
        <v>1705</v>
      </c>
      <c r="E419" s="4" t="s">
        <v>1596</v>
      </c>
      <c r="F419" s="4" t="s">
        <v>2011</v>
      </c>
      <c r="G419" s="17">
        <v>15.1</v>
      </c>
      <c r="H419" s="144">
        <v>3.0575000000000001</v>
      </c>
      <c r="I419" s="16" t="s">
        <v>1340</v>
      </c>
      <c r="J419" s="140">
        <v>1</v>
      </c>
      <c r="K419" s="140">
        <v>1</v>
      </c>
      <c r="L419" s="140">
        <v>1</v>
      </c>
    </row>
    <row r="420" spans="1:12">
      <c r="A420" s="16" t="s">
        <v>436</v>
      </c>
      <c r="B420" s="16">
        <v>226</v>
      </c>
      <c r="C420" s="16">
        <v>1</v>
      </c>
      <c r="D420" s="4" t="s">
        <v>1706</v>
      </c>
      <c r="E420" s="4" t="s">
        <v>1596</v>
      </c>
      <c r="F420" s="4" t="s">
        <v>2011</v>
      </c>
      <c r="G420" s="17">
        <v>2.83</v>
      </c>
      <c r="H420" s="144">
        <v>0.6754</v>
      </c>
      <c r="I420" s="16" t="s">
        <v>1340</v>
      </c>
      <c r="J420" s="140">
        <v>1</v>
      </c>
      <c r="K420" s="140">
        <v>1</v>
      </c>
      <c r="L420" s="140">
        <v>1</v>
      </c>
    </row>
    <row r="421" spans="1:12">
      <c r="A421" s="16" t="s">
        <v>437</v>
      </c>
      <c r="B421" s="16">
        <v>226</v>
      </c>
      <c r="C421" s="16">
        <v>2</v>
      </c>
      <c r="D421" s="4" t="s">
        <v>1706</v>
      </c>
      <c r="E421" s="4" t="s">
        <v>1596</v>
      </c>
      <c r="F421" s="4" t="s">
        <v>2011</v>
      </c>
      <c r="G421" s="17">
        <v>3.95</v>
      </c>
      <c r="H421" s="144">
        <v>0.8659</v>
      </c>
      <c r="I421" s="16" t="s">
        <v>1340</v>
      </c>
      <c r="J421" s="140">
        <v>1</v>
      </c>
      <c r="K421" s="140">
        <v>1</v>
      </c>
      <c r="L421" s="140">
        <v>1</v>
      </c>
    </row>
    <row r="422" spans="1:12">
      <c r="A422" s="16" t="s">
        <v>438</v>
      </c>
      <c r="B422" s="16">
        <v>226</v>
      </c>
      <c r="C422" s="16">
        <v>3</v>
      </c>
      <c r="D422" s="4" t="s">
        <v>1706</v>
      </c>
      <c r="E422" s="4" t="s">
        <v>1596</v>
      </c>
      <c r="F422" s="4" t="s">
        <v>2011</v>
      </c>
      <c r="G422" s="17">
        <v>6.02</v>
      </c>
      <c r="H422" s="144">
        <v>1.1389</v>
      </c>
      <c r="I422" s="16" t="s">
        <v>1340</v>
      </c>
      <c r="J422" s="140">
        <v>1</v>
      </c>
      <c r="K422" s="140">
        <v>1</v>
      </c>
      <c r="L422" s="140">
        <v>1</v>
      </c>
    </row>
    <row r="423" spans="1:12">
      <c r="A423" s="16" t="s">
        <v>439</v>
      </c>
      <c r="B423" s="16">
        <v>226</v>
      </c>
      <c r="C423" s="16">
        <v>4</v>
      </c>
      <c r="D423" s="4" t="s">
        <v>1706</v>
      </c>
      <c r="E423" s="4" t="s">
        <v>1596</v>
      </c>
      <c r="F423" s="4" t="s">
        <v>2011</v>
      </c>
      <c r="G423" s="17">
        <v>12.16</v>
      </c>
      <c r="H423" s="144">
        <v>2.2722000000000002</v>
      </c>
      <c r="I423" s="16" t="s">
        <v>1340</v>
      </c>
      <c r="J423" s="140">
        <v>1</v>
      </c>
      <c r="K423" s="140">
        <v>1</v>
      </c>
      <c r="L423" s="140">
        <v>1</v>
      </c>
    </row>
    <row r="424" spans="1:12">
      <c r="A424" s="16" t="s">
        <v>440</v>
      </c>
      <c r="B424" s="16">
        <v>227</v>
      </c>
      <c r="C424" s="16">
        <v>1</v>
      </c>
      <c r="D424" s="4" t="s">
        <v>1707</v>
      </c>
      <c r="E424" s="4" t="s">
        <v>1596</v>
      </c>
      <c r="F424" s="4" t="s">
        <v>2011</v>
      </c>
      <c r="G424" s="17">
        <v>3.12</v>
      </c>
      <c r="H424" s="144">
        <v>0.9244</v>
      </c>
      <c r="I424" s="16" t="s">
        <v>1340</v>
      </c>
      <c r="J424" s="140">
        <v>1</v>
      </c>
      <c r="K424" s="140">
        <v>1</v>
      </c>
      <c r="L424" s="140">
        <v>1</v>
      </c>
    </row>
    <row r="425" spans="1:12">
      <c r="A425" s="16" t="s">
        <v>441</v>
      </c>
      <c r="B425" s="16">
        <v>227</v>
      </c>
      <c r="C425" s="16">
        <v>2</v>
      </c>
      <c r="D425" s="4" t="s">
        <v>1707</v>
      </c>
      <c r="E425" s="4" t="s">
        <v>1596</v>
      </c>
      <c r="F425" s="4" t="s">
        <v>2011</v>
      </c>
      <c r="G425" s="17">
        <v>4.18</v>
      </c>
      <c r="H425" s="144">
        <v>1.1065</v>
      </c>
      <c r="I425" s="16" t="s">
        <v>1340</v>
      </c>
      <c r="J425" s="140">
        <v>1</v>
      </c>
      <c r="K425" s="140">
        <v>1</v>
      </c>
      <c r="L425" s="140">
        <v>1</v>
      </c>
    </row>
    <row r="426" spans="1:12">
      <c r="A426" s="16" t="s">
        <v>442</v>
      </c>
      <c r="B426" s="16">
        <v>227</v>
      </c>
      <c r="C426" s="16">
        <v>3</v>
      </c>
      <c r="D426" s="4" t="s">
        <v>1707</v>
      </c>
      <c r="E426" s="4" t="s">
        <v>1596</v>
      </c>
      <c r="F426" s="4" t="s">
        <v>2011</v>
      </c>
      <c r="G426" s="17">
        <v>6.84</v>
      </c>
      <c r="H426" s="144">
        <v>1.5284</v>
      </c>
      <c r="I426" s="16" t="s">
        <v>1340</v>
      </c>
      <c r="J426" s="140">
        <v>1</v>
      </c>
      <c r="K426" s="140">
        <v>1</v>
      </c>
      <c r="L426" s="140">
        <v>1</v>
      </c>
    </row>
    <row r="427" spans="1:12">
      <c r="A427" s="16" t="s">
        <v>443</v>
      </c>
      <c r="B427" s="16">
        <v>227</v>
      </c>
      <c r="C427" s="16">
        <v>4</v>
      </c>
      <c r="D427" s="4" t="s">
        <v>1707</v>
      </c>
      <c r="E427" s="4" t="s">
        <v>1596</v>
      </c>
      <c r="F427" s="4" t="s">
        <v>2011</v>
      </c>
      <c r="G427" s="17">
        <v>12.46</v>
      </c>
      <c r="H427" s="144">
        <v>2.8666999999999998</v>
      </c>
      <c r="I427" s="16" t="s">
        <v>1340</v>
      </c>
      <c r="J427" s="140">
        <v>1</v>
      </c>
      <c r="K427" s="140">
        <v>1</v>
      </c>
      <c r="L427" s="140">
        <v>1</v>
      </c>
    </row>
    <row r="428" spans="1:12">
      <c r="A428" s="16" t="s">
        <v>444</v>
      </c>
      <c r="B428" s="16">
        <v>228</v>
      </c>
      <c r="C428" s="16">
        <v>1</v>
      </c>
      <c r="D428" s="4" t="s">
        <v>1708</v>
      </c>
      <c r="E428" s="4" t="s">
        <v>1596</v>
      </c>
      <c r="F428" s="4" t="s">
        <v>2011</v>
      </c>
      <c r="G428" s="17">
        <v>2.06</v>
      </c>
      <c r="H428" s="144">
        <v>0.65610000000000002</v>
      </c>
      <c r="I428" s="16" t="s">
        <v>1340</v>
      </c>
      <c r="J428" s="140">
        <v>1</v>
      </c>
      <c r="K428" s="140">
        <v>1</v>
      </c>
      <c r="L428" s="140">
        <v>1</v>
      </c>
    </row>
    <row r="429" spans="1:12">
      <c r="A429" s="16" t="s">
        <v>445</v>
      </c>
      <c r="B429" s="16">
        <v>228</v>
      </c>
      <c r="C429" s="16">
        <v>2</v>
      </c>
      <c r="D429" s="4" t="s">
        <v>1708</v>
      </c>
      <c r="E429" s="4" t="s">
        <v>1596</v>
      </c>
      <c r="F429" s="4" t="s">
        <v>2011</v>
      </c>
      <c r="G429" s="17">
        <v>3.21</v>
      </c>
      <c r="H429" s="144">
        <v>0.84940000000000004</v>
      </c>
      <c r="I429" s="16" t="s">
        <v>1340</v>
      </c>
      <c r="J429" s="140">
        <v>1</v>
      </c>
      <c r="K429" s="140">
        <v>1</v>
      </c>
      <c r="L429" s="140">
        <v>1</v>
      </c>
    </row>
    <row r="430" spans="1:12">
      <c r="A430" s="16" t="s">
        <v>446</v>
      </c>
      <c r="B430" s="16">
        <v>228</v>
      </c>
      <c r="C430" s="16">
        <v>3</v>
      </c>
      <c r="D430" s="4" t="s">
        <v>1708</v>
      </c>
      <c r="E430" s="4" t="s">
        <v>1596</v>
      </c>
      <c r="F430" s="4" t="s">
        <v>2011</v>
      </c>
      <c r="G430" s="17">
        <v>5.25</v>
      </c>
      <c r="H430" s="144">
        <v>1.1552</v>
      </c>
      <c r="I430" s="16" t="s">
        <v>1340</v>
      </c>
      <c r="J430" s="140">
        <v>1</v>
      </c>
      <c r="K430" s="140">
        <v>1</v>
      </c>
      <c r="L430" s="140">
        <v>1</v>
      </c>
    </row>
    <row r="431" spans="1:12">
      <c r="A431" s="16" t="s">
        <v>447</v>
      </c>
      <c r="B431" s="16">
        <v>228</v>
      </c>
      <c r="C431" s="16">
        <v>4</v>
      </c>
      <c r="D431" s="4" t="s">
        <v>1708</v>
      </c>
      <c r="E431" s="4" t="s">
        <v>1596</v>
      </c>
      <c r="F431" s="4" t="s">
        <v>2011</v>
      </c>
      <c r="G431" s="17">
        <v>10.51</v>
      </c>
      <c r="H431" s="144">
        <v>2.1867000000000001</v>
      </c>
      <c r="I431" s="16" t="s">
        <v>1340</v>
      </c>
      <c r="J431" s="140">
        <v>1</v>
      </c>
      <c r="K431" s="140">
        <v>1</v>
      </c>
      <c r="L431" s="140">
        <v>1</v>
      </c>
    </row>
    <row r="432" spans="1:12">
      <c r="A432" s="16" t="s">
        <v>448</v>
      </c>
      <c r="B432" s="16">
        <v>229</v>
      </c>
      <c r="C432" s="16">
        <v>1</v>
      </c>
      <c r="D432" s="4" t="s">
        <v>1709</v>
      </c>
      <c r="E432" s="4" t="s">
        <v>1596</v>
      </c>
      <c r="F432" s="4" t="s">
        <v>2011</v>
      </c>
      <c r="G432" s="17">
        <v>3.45</v>
      </c>
      <c r="H432" s="144">
        <v>0.90180000000000005</v>
      </c>
      <c r="I432" s="16" t="s">
        <v>1340</v>
      </c>
      <c r="J432" s="140">
        <v>1</v>
      </c>
      <c r="K432" s="140">
        <v>1</v>
      </c>
      <c r="L432" s="140">
        <v>1</v>
      </c>
    </row>
    <row r="433" spans="1:12">
      <c r="A433" s="16" t="s">
        <v>449</v>
      </c>
      <c r="B433" s="16">
        <v>229</v>
      </c>
      <c r="C433" s="16">
        <v>2</v>
      </c>
      <c r="D433" s="4" t="s">
        <v>1709</v>
      </c>
      <c r="E433" s="4" t="s">
        <v>1596</v>
      </c>
      <c r="F433" s="4" t="s">
        <v>2011</v>
      </c>
      <c r="G433" s="17">
        <v>4.3899999999999997</v>
      </c>
      <c r="H433" s="144">
        <v>1.0684</v>
      </c>
      <c r="I433" s="16" t="s">
        <v>1340</v>
      </c>
      <c r="J433" s="140">
        <v>1</v>
      </c>
      <c r="K433" s="140">
        <v>1</v>
      </c>
      <c r="L433" s="140">
        <v>1</v>
      </c>
    </row>
    <row r="434" spans="1:12">
      <c r="A434" s="16" t="s">
        <v>450</v>
      </c>
      <c r="B434" s="16">
        <v>229</v>
      </c>
      <c r="C434" s="16">
        <v>3</v>
      </c>
      <c r="D434" s="4" t="s">
        <v>1709</v>
      </c>
      <c r="E434" s="4" t="s">
        <v>1596</v>
      </c>
      <c r="F434" s="4" t="s">
        <v>2011</v>
      </c>
      <c r="G434" s="17">
        <v>6.87</v>
      </c>
      <c r="H434" s="144">
        <v>1.4871000000000001</v>
      </c>
      <c r="I434" s="16" t="s">
        <v>1340</v>
      </c>
      <c r="J434" s="140">
        <v>1</v>
      </c>
      <c r="K434" s="140">
        <v>1</v>
      </c>
      <c r="L434" s="140">
        <v>1</v>
      </c>
    </row>
    <row r="435" spans="1:12">
      <c r="A435" s="16" t="s">
        <v>451</v>
      </c>
      <c r="B435" s="16">
        <v>229</v>
      </c>
      <c r="C435" s="16">
        <v>4</v>
      </c>
      <c r="D435" s="4" t="s">
        <v>1709</v>
      </c>
      <c r="E435" s="4" t="s">
        <v>1596</v>
      </c>
      <c r="F435" s="4" t="s">
        <v>2011</v>
      </c>
      <c r="G435" s="17">
        <v>11.96</v>
      </c>
      <c r="H435" s="144">
        <v>2.7334999999999998</v>
      </c>
      <c r="I435" s="16" t="s">
        <v>1340</v>
      </c>
      <c r="J435" s="140">
        <v>1</v>
      </c>
      <c r="K435" s="140">
        <v>1</v>
      </c>
      <c r="L435" s="140">
        <v>1</v>
      </c>
    </row>
    <row r="436" spans="1:12">
      <c r="A436" s="16" t="s">
        <v>1710</v>
      </c>
      <c r="B436" s="16">
        <v>230</v>
      </c>
      <c r="C436" s="16">
        <v>1</v>
      </c>
      <c r="D436" s="4" t="s">
        <v>1711</v>
      </c>
      <c r="E436" s="4" t="s">
        <v>1596</v>
      </c>
      <c r="F436" s="4" t="s">
        <v>2011</v>
      </c>
      <c r="G436" s="17">
        <v>4.6500000000000004</v>
      </c>
      <c r="H436" s="144">
        <v>1.123</v>
      </c>
      <c r="I436" s="16" t="s">
        <v>1340</v>
      </c>
      <c r="J436" s="140">
        <v>1</v>
      </c>
      <c r="K436" s="140">
        <v>1</v>
      </c>
      <c r="L436" s="140">
        <v>1</v>
      </c>
    </row>
    <row r="437" spans="1:12">
      <c r="A437" s="16" t="s">
        <v>1712</v>
      </c>
      <c r="B437" s="16">
        <v>230</v>
      </c>
      <c r="C437" s="16">
        <v>2</v>
      </c>
      <c r="D437" s="4" t="s">
        <v>1711</v>
      </c>
      <c r="E437" s="4" t="s">
        <v>1596</v>
      </c>
      <c r="F437" s="4" t="s">
        <v>2011</v>
      </c>
      <c r="G437" s="17">
        <v>6.54</v>
      </c>
      <c r="H437" s="144">
        <v>1.4360999999999999</v>
      </c>
      <c r="I437" s="16" t="s">
        <v>1340</v>
      </c>
      <c r="J437" s="140">
        <v>1</v>
      </c>
      <c r="K437" s="140">
        <v>1</v>
      </c>
      <c r="L437" s="140">
        <v>1</v>
      </c>
    </row>
    <row r="438" spans="1:12">
      <c r="A438" s="16" t="s">
        <v>1713</v>
      </c>
      <c r="B438" s="16">
        <v>230</v>
      </c>
      <c r="C438" s="16">
        <v>3</v>
      </c>
      <c r="D438" s="4" t="s">
        <v>1711</v>
      </c>
      <c r="E438" s="4" t="s">
        <v>1596</v>
      </c>
      <c r="F438" s="4" t="s">
        <v>2011</v>
      </c>
      <c r="G438" s="17">
        <v>10.56</v>
      </c>
      <c r="H438" s="144">
        <v>2.1206</v>
      </c>
      <c r="I438" s="16" t="s">
        <v>1340</v>
      </c>
      <c r="J438" s="140">
        <v>1</v>
      </c>
      <c r="K438" s="140">
        <v>1</v>
      </c>
      <c r="L438" s="140">
        <v>1</v>
      </c>
    </row>
    <row r="439" spans="1:12">
      <c r="A439" s="16" t="s">
        <v>1714</v>
      </c>
      <c r="B439" s="16">
        <v>230</v>
      </c>
      <c r="C439" s="16">
        <v>4</v>
      </c>
      <c r="D439" s="4" t="s">
        <v>1711</v>
      </c>
      <c r="E439" s="4" t="s">
        <v>1596</v>
      </c>
      <c r="F439" s="4" t="s">
        <v>2011</v>
      </c>
      <c r="G439" s="17">
        <v>17.72</v>
      </c>
      <c r="H439" s="144">
        <v>3.8898000000000001</v>
      </c>
      <c r="I439" s="16" t="s">
        <v>1340</v>
      </c>
      <c r="J439" s="140">
        <v>1</v>
      </c>
      <c r="K439" s="140">
        <v>1</v>
      </c>
      <c r="L439" s="140">
        <v>1</v>
      </c>
    </row>
    <row r="440" spans="1:12">
      <c r="A440" s="16" t="s">
        <v>1715</v>
      </c>
      <c r="B440" s="16">
        <v>231</v>
      </c>
      <c r="C440" s="16">
        <v>1</v>
      </c>
      <c r="D440" s="4" t="s">
        <v>1716</v>
      </c>
      <c r="E440" s="4" t="s">
        <v>1596</v>
      </c>
      <c r="F440" s="4" t="s">
        <v>2011</v>
      </c>
      <c r="G440" s="17">
        <v>4.12</v>
      </c>
      <c r="H440" s="144">
        <v>1.2003999999999999</v>
      </c>
      <c r="I440" s="16" t="s">
        <v>1340</v>
      </c>
      <c r="J440" s="140">
        <v>1</v>
      </c>
      <c r="K440" s="140">
        <v>1</v>
      </c>
      <c r="L440" s="140">
        <v>1</v>
      </c>
    </row>
    <row r="441" spans="1:12">
      <c r="A441" s="16" t="s">
        <v>1717</v>
      </c>
      <c r="B441" s="16">
        <v>231</v>
      </c>
      <c r="C441" s="16">
        <v>2</v>
      </c>
      <c r="D441" s="4" t="s">
        <v>1716</v>
      </c>
      <c r="E441" s="4" t="s">
        <v>1596</v>
      </c>
      <c r="F441" s="4" t="s">
        <v>2011</v>
      </c>
      <c r="G441" s="17">
        <v>5.61</v>
      </c>
      <c r="H441" s="144">
        <v>1.415</v>
      </c>
      <c r="I441" s="16" t="s">
        <v>1340</v>
      </c>
      <c r="J441" s="140">
        <v>1</v>
      </c>
      <c r="K441" s="140">
        <v>1</v>
      </c>
      <c r="L441" s="140">
        <v>1</v>
      </c>
    </row>
    <row r="442" spans="1:12">
      <c r="A442" s="16" t="s">
        <v>1718</v>
      </c>
      <c r="B442" s="16">
        <v>231</v>
      </c>
      <c r="C442" s="16">
        <v>3</v>
      </c>
      <c r="D442" s="4" t="s">
        <v>1716</v>
      </c>
      <c r="E442" s="4" t="s">
        <v>1596</v>
      </c>
      <c r="F442" s="4" t="s">
        <v>2011</v>
      </c>
      <c r="G442" s="17">
        <v>9.34</v>
      </c>
      <c r="H442" s="144">
        <v>2.0061</v>
      </c>
      <c r="I442" s="16" t="s">
        <v>1340</v>
      </c>
      <c r="J442" s="140">
        <v>1</v>
      </c>
      <c r="K442" s="140">
        <v>1</v>
      </c>
      <c r="L442" s="140">
        <v>1</v>
      </c>
    </row>
    <row r="443" spans="1:12">
      <c r="A443" s="16" t="s">
        <v>1719</v>
      </c>
      <c r="B443" s="16">
        <v>231</v>
      </c>
      <c r="C443" s="16">
        <v>4</v>
      </c>
      <c r="D443" s="4" t="s">
        <v>1716</v>
      </c>
      <c r="E443" s="4" t="s">
        <v>1596</v>
      </c>
      <c r="F443" s="4" t="s">
        <v>2011</v>
      </c>
      <c r="G443" s="17">
        <v>15.26</v>
      </c>
      <c r="H443" s="144">
        <v>3.4474</v>
      </c>
      <c r="I443" s="16" t="s">
        <v>1340</v>
      </c>
      <c r="J443" s="140">
        <v>1</v>
      </c>
      <c r="K443" s="140">
        <v>1</v>
      </c>
      <c r="L443" s="140">
        <v>1</v>
      </c>
    </row>
    <row r="444" spans="1:12">
      <c r="A444" s="16" t="s">
        <v>1720</v>
      </c>
      <c r="B444" s="16">
        <v>232</v>
      </c>
      <c r="C444" s="16">
        <v>1</v>
      </c>
      <c r="D444" s="4" t="s">
        <v>1721</v>
      </c>
      <c r="E444" s="4" t="s">
        <v>1596</v>
      </c>
      <c r="F444" s="4" t="s">
        <v>2011</v>
      </c>
      <c r="G444" s="17">
        <v>2.0699999999999998</v>
      </c>
      <c r="H444" s="144">
        <v>0.91910000000000003</v>
      </c>
      <c r="I444" s="16" t="s">
        <v>1340</v>
      </c>
      <c r="J444" s="140">
        <v>1</v>
      </c>
      <c r="K444" s="140">
        <v>1</v>
      </c>
      <c r="L444" s="140">
        <v>1</v>
      </c>
    </row>
    <row r="445" spans="1:12">
      <c r="A445" s="16" t="s">
        <v>1722</v>
      </c>
      <c r="B445" s="16">
        <v>232</v>
      </c>
      <c r="C445" s="16">
        <v>2</v>
      </c>
      <c r="D445" s="4" t="s">
        <v>1721</v>
      </c>
      <c r="E445" s="4" t="s">
        <v>1596</v>
      </c>
      <c r="F445" s="4" t="s">
        <v>2011</v>
      </c>
      <c r="G445" s="17">
        <v>3.37</v>
      </c>
      <c r="H445" s="144">
        <v>1.0812999999999999</v>
      </c>
      <c r="I445" s="16" t="s">
        <v>1340</v>
      </c>
      <c r="J445" s="140">
        <v>1</v>
      </c>
      <c r="K445" s="140">
        <v>1</v>
      </c>
      <c r="L445" s="140">
        <v>1</v>
      </c>
    </row>
    <row r="446" spans="1:12">
      <c r="A446" s="16" t="s">
        <v>1723</v>
      </c>
      <c r="B446" s="16">
        <v>232</v>
      </c>
      <c r="C446" s="16">
        <v>3</v>
      </c>
      <c r="D446" s="4" t="s">
        <v>1721</v>
      </c>
      <c r="E446" s="4" t="s">
        <v>1596</v>
      </c>
      <c r="F446" s="4" t="s">
        <v>2011</v>
      </c>
      <c r="G446" s="17">
        <v>6.9</v>
      </c>
      <c r="H446" s="144">
        <v>1.4273</v>
      </c>
      <c r="I446" s="16" t="s">
        <v>1340</v>
      </c>
      <c r="J446" s="140">
        <v>1</v>
      </c>
      <c r="K446" s="140">
        <v>1</v>
      </c>
      <c r="L446" s="140">
        <v>1</v>
      </c>
    </row>
    <row r="447" spans="1:12">
      <c r="A447" s="16" t="s">
        <v>1724</v>
      </c>
      <c r="B447" s="16">
        <v>232</v>
      </c>
      <c r="C447" s="16">
        <v>4</v>
      </c>
      <c r="D447" s="4" t="s">
        <v>1721</v>
      </c>
      <c r="E447" s="4" t="s">
        <v>1596</v>
      </c>
      <c r="F447" s="4" t="s">
        <v>2011</v>
      </c>
      <c r="G447" s="17">
        <v>17.670000000000002</v>
      </c>
      <c r="H447" s="144">
        <v>3.0943000000000001</v>
      </c>
      <c r="I447" s="16" t="s">
        <v>1340</v>
      </c>
      <c r="J447" s="140">
        <v>1</v>
      </c>
      <c r="K447" s="140">
        <v>1</v>
      </c>
      <c r="L447" s="140">
        <v>1</v>
      </c>
    </row>
    <row r="448" spans="1:12">
      <c r="A448" s="16" t="s">
        <v>1725</v>
      </c>
      <c r="B448" s="16">
        <v>233</v>
      </c>
      <c r="C448" s="16">
        <v>1</v>
      </c>
      <c r="D448" s="4" t="s">
        <v>1726</v>
      </c>
      <c r="E448" s="4" t="s">
        <v>1596</v>
      </c>
      <c r="F448" s="4" t="s">
        <v>2011</v>
      </c>
      <c r="G448" s="17">
        <v>3.5</v>
      </c>
      <c r="H448" s="144">
        <v>0.87539999999999996</v>
      </c>
      <c r="I448" s="16" t="s">
        <v>1340</v>
      </c>
      <c r="J448" s="140">
        <v>1</v>
      </c>
      <c r="K448" s="140">
        <v>1</v>
      </c>
      <c r="L448" s="140">
        <v>1</v>
      </c>
    </row>
    <row r="449" spans="1:12">
      <c r="A449" s="16" t="s">
        <v>1727</v>
      </c>
      <c r="B449" s="16">
        <v>233</v>
      </c>
      <c r="C449" s="16">
        <v>2</v>
      </c>
      <c r="D449" s="4" t="s">
        <v>1726</v>
      </c>
      <c r="E449" s="4" t="s">
        <v>1596</v>
      </c>
      <c r="F449" s="4" t="s">
        <v>2011</v>
      </c>
      <c r="G449" s="17">
        <v>4.6399999999999997</v>
      </c>
      <c r="H449" s="144">
        <v>1.0678000000000001</v>
      </c>
      <c r="I449" s="16" t="s">
        <v>1340</v>
      </c>
      <c r="J449" s="140">
        <v>1</v>
      </c>
      <c r="K449" s="140">
        <v>1</v>
      </c>
      <c r="L449" s="140">
        <v>1</v>
      </c>
    </row>
    <row r="450" spans="1:12">
      <c r="A450" s="16" t="s">
        <v>1728</v>
      </c>
      <c r="B450" s="16">
        <v>233</v>
      </c>
      <c r="C450" s="16">
        <v>3</v>
      </c>
      <c r="D450" s="4" t="s">
        <v>1726</v>
      </c>
      <c r="E450" s="4" t="s">
        <v>1596</v>
      </c>
      <c r="F450" s="4" t="s">
        <v>2011</v>
      </c>
      <c r="G450" s="17">
        <v>6.99</v>
      </c>
      <c r="H450" s="144">
        <v>1.4754</v>
      </c>
      <c r="I450" s="16" t="s">
        <v>1340</v>
      </c>
      <c r="J450" s="140">
        <v>1</v>
      </c>
      <c r="K450" s="140">
        <v>1</v>
      </c>
      <c r="L450" s="140">
        <v>1</v>
      </c>
    </row>
    <row r="451" spans="1:12">
      <c r="A451" s="16" t="s">
        <v>1729</v>
      </c>
      <c r="B451" s="16">
        <v>233</v>
      </c>
      <c r="C451" s="16">
        <v>4</v>
      </c>
      <c r="D451" s="4" t="s">
        <v>1726</v>
      </c>
      <c r="E451" s="4" t="s">
        <v>1596</v>
      </c>
      <c r="F451" s="4" t="s">
        <v>2011</v>
      </c>
      <c r="G451" s="17">
        <v>11.61</v>
      </c>
      <c r="H451" s="144">
        <v>2.4426999999999999</v>
      </c>
      <c r="I451" s="16" t="s">
        <v>1340</v>
      </c>
      <c r="J451" s="140">
        <v>1</v>
      </c>
      <c r="K451" s="140">
        <v>1</v>
      </c>
      <c r="L451" s="140">
        <v>1</v>
      </c>
    </row>
    <row r="452" spans="1:12">
      <c r="A452" s="16" t="s">
        <v>1730</v>
      </c>
      <c r="B452" s="16">
        <v>234</v>
      </c>
      <c r="C452" s="16">
        <v>1</v>
      </c>
      <c r="D452" s="4" t="s">
        <v>1731</v>
      </c>
      <c r="E452" s="4" t="s">
        <v>1596</v>
      </c>
      <c r="F452" s="4" t="s">
        <v>2011</v>
      </c>
      <c r="G452" s="17">
        <v>1.56</v>
      </c>
      <c r="H452" s="144">
        <v>0.63649999999999995</v>
      </c>
      <c r="I452" s="16" t="s">
        <v>1340</v>
      </c>
      <c r="J452" s="140">
        <v>1</v>
      </c>
      <c r="K452" s="140">
        <v>1</v>
      </c>
      <c r="L452" s="140">
        <v>1</v>
      </c>
    </row>
    <row r="453" spans="1:12">
      <c r="A453" s="16" t="s">
        <v>1732</v>
      </c>
      <c r="B453" s="16">
        <v>234</v>
      </c>
      <c r="C453" s="16">
        <v>2</v>
      </c>
      <c r="D453" s="4" t="s">
        <v>1731</v>
      </c>
      <c r="E453" s="4" t="s">
        <v>1596</v>
      </c>
      <c r="F453" s="4" t="s">
        <v>2011</v>
      </c>
      <c r="G453" s="17">
        <v>2.33</v>
      </c>
      <c r="H453" s="144">
        <v>0.80840000000000001</v>
      </c>
      <c r="I453" s="16" t="s">
        <v>1340</v>
      </c>
      <c r="J453" s="140">
        <v>1</v>
      </c>
      <c r="K453" s="140">
        <v>1</v>
      </c>
      <c r="L453" s="140">
        <v>1</v>
      </c>
    </row>
    <row r="454" spans="1:12">
      <c r="A454" s="16" t="s">
        <v>1733</v>
      </c>
      <c r="B454" s="16">
        <v>234</v>
      </c>
      <c r="C454" s="16">
        <v>3</v>
      </c>
      <c r="D454" s="4" t="s">
        <v>1731</v>
      </c>
      <c r="E454" s="4" t="s">
        <v>1596</v>
      </c>
      <c r="F454" s="4" t="s">
        <v>2011</v>
      </c>
      <c r="G454" s="17">
        <v>4.41</v>
      </c>
      <c r="H454" s="144">
        <v>1.1704000000000001</v>
      </c>
      <c r="I454" s="16" t="s">
        <v>1340</v>
      </c>
      <c r="J454" s="140">
        <v>1</v>
      </c>
      <c r="K454" s="140">
        <v>1</v>
      </c>
      <c r="L454" s="140">
        <v>1</v>
      </c>
    </row>
    <row r="455" spans="1:12">
      <c r="A455" s="16" t="s">
        <v>1734</v>
      </c>
      <c r="B455" s="16">
        <v>234</v>
      </c>
      <c r="C455" s="16">
        <v>4</v>
      </c>
      <c r="D455" s="4" t="s">
        <v>1731</v>
      </c>
      <c r="E455" s="4" t="s">
        <v>1596</v>
      </c>
      <c r="F455" s="4" t="s">
        <v>2011</v>
      </c>
      <c r="G455" s="17">
        <v>9.7100000000000009</v>
      </c>
      <c r="H455" s="144">
        <v>2.1082999999999998</v>
      </c>
      <c r="I455" s="16" t="s">
        <v>1340</v>
      </c>
      <c r="J455" s="140">
        <v>1</v>
      </c>
      <c r="K455" s="140">
        <v>1</v>
      </c>
      <c r="L455" s="140">
        <v>1</v>
      </c>
    </row>
    <row r="456" spans="1:12">
      <c r="A456" s="16" t="s">
        <v>452</v>
      </c>
      <c r="B456" s="16">
        <v>240</v>
      </c>
      <c r="C456" s="16">
        <v>1</v>
      </c>
      <c r="D456" s="4" t="s">
        <v>1735</v>
      </c>
      <c r="E456" s="4" t="s">
        <v>1596</v>
      </c>
      <c r="F456" s="4" t="s">
        <v>2011</v>
      </c>
      <c r="G456" s="17">
        <v>2.99</v>
      </c>
      <c r="H456" s="144">
        <v>0.58950000000000002</v>
      </c>
      <c r="I456" s="16" t="s">
        <v>1340</v>
      </c>
      <c r="J456" s="140">
        <v>1</v>
      </c>
      <c r="K456" s="140">
        <v>1</v>
      </c>
      <c r="L456" s="140">
        <v>1</v>
      </c>
    </row>
    <row r="457" spans="1:12">
      <c r="A457" s="16" t="s">
        <v>453</v>
      </c>
      <c r="B457" s="16">
        <v>240</v>
      </c>
      <c r="C457" s="16">
        <v>2</v>
      </c>
      <c r="D457" s="4" t="s">
        <v>1735</v>
      </c>
      <c r="E457" s="4" t="s">
        <v>1596</v>
      </c>
      <c r="F457" s="4" t="s">
        <v>2011</v>
      </c>
      <c r="G457" s="17">
        <v>3.79</v>
      </c>
      <c r="H457" s="144">
        <v>0.63780000000000003</v>
      </c>
      <c r="I457" s="16" t="s">
        <v>1340</v>
      </c>
      <c r="J457" s="140">
        <v>1</v>
      </c>
      <c r="K457" s="140">
        <v>1</v>
      </c>
      <c r="L457" s="140">
        <v>1</v>
      </c>
    </row>
    <row r="458" spans="1:12">
      <c r="A458" s="16" t="s">
        <v>454</v>
      </c>
      <c r="B458" s="16">
        <v>240</v>
      </c>
      <c r="C458" s="16">
        <v>3</v>
      </c>
      <c r="D458" s="4" t="s">
        <v>1735</v>
      </c>
      <c r="E458" s="4" t="s">
        <v>1596</v>
      </c>
      <c r="F458" s="4" t="s">
        <v>2011</v>
      </c>
      <c r="G458" s="17">
        <v>5.64</v>
      </c>
      <c r="H458" s="144">
        <v>0.83599999999999997</v>
      </c>
      <c r="I458" s="16" t="s">
        <v>1340</v>
      </c>
      <c r="J458" s="140">
        <v>1</v>
      </c>
      <c r="K458" s="140">
        <v>1</v>
      </c>
      <c r="L458" s="140">
        <v>1</v>
      </c>
    </row>
    <row r="459" spans="1:12">
      <c r="A459" s="16" t="s">
        <v>455</v>
      </c>
      <c r="B459" s="16">
        <v>240</v>
      </c>
      <c r="C459" s="16">
        <v>4</v>
      </c>
      <c r="D459" s="4" t="s">
        <v>1735</v>
      </c>
      <c r="E459" s="4" t="s">
        <v>1596</v>
      </c>
      <c r="F459" s="4" t="s">
        <v>2011</v>
      </c>
      <c r="G459" s="17">
        <v>9.3800000000000008</v>
      </c>
      <c r="H459" s="144">
        <v>1.3438000000000001</v>
      </c>
      <c r="I459" s="16" t="s">
        <v>1340</v>
      </c>
      <c r="J459" s="140">
        <v>1</v>
      </c>
      <c r="K459" s="140">
        <v>1</v>
      </c>
      <c r="L459" s="140">
        <v>1</v>
      </c>
    </row>
    <row r="460" spans="1:12">
      <c r="A460" s="16" t="s">
        <v>456</v>
      </c>
      <c r="B460" s="16">
        <v>241</v>
      </c>
      <c r="C460" s="16">
        <v>1</v>
      </c>
      <c r="D460" s="4" t="s">
        <v>1736</v>
      </c>
      <c r="E460" s="4" t="s">
        <v>1596</v>
      </c>
      <c r="F460" s="4" t="s">
        <v>2011</v>
      </c>
      <c r="G460" s="17">
        <v>2.5</v>
      </c>
      <c r="H460" s="144">
        <v>0.49170000000000003</v>
      </c>
      <c r="I460" s="16" t="s">
        <v>1340</v>
      </c>
      <c r="J460" s="140">
        <v>1</v>
      </c>
      <c r="K460" s="140">
        <v>1</v>
      </c>
      <c r="L460" s="140">
        <v>1</v>
      </c>
    </row>
    <row r="461" spans="1:12">
      <c r="A461" s="16" t="s">
        <v>457</v>
      </c>
      <c r="B461" s="16">
        <v>241</v>
      </c>
      <c r="C461" s="16">
        <v>2</v>
      </c>
      <c r="D461" s="4" t="s">
        <v>1736</v>
      </c>
      <c r="E461" s="4" t="s">
        <v>1596</v>
      </c>
      <c r="F461" s="4" t="s">
        <v>2011</v>
      </c>
      <c r="G461" s="17">
        <v>3.11</v>
      </c>
      <c r="H461" s="144">
        <v>0.59340000000000004</v>
      </c>
      <c r="I461" s="16" t="s">
        <v>1340</v>
      </c>
      <c r="J461" s="140">
        <v>1</v>
      </c>
      <c r="K461" s="140">
        <v>1</v>
      </c>
      <c r="L461" s="140">
        <v>1</v>
      </c>
    </row>
    <row r="462" spans="1:12">
      <c r="A462" s="16" t="s">
        <v>458</v>
      </c>
      <c r="B462" s="16">
        <v>241</v>
      </c>
      <c r="C462" s="16">
        <v>3</v>
      </c>
      <c r="D462" s="4" t="s">
        <v>1736</v>
      </c>
      <c r="E462" s="4" t="s">
        <v>1596</v>
      </c>
      <c r="F462" s="4" t="s">
        <v>2011</v>
      </c>
      <c r="G462" s="17">
        <v>4.4400000000000004</v>
      </c>
      <c r="H462" s="144">
        <v>0.81589999999999996</v>
      </c>
      <c r="I462" s="16" t="s">
        <v>1340</v>
      </c>
      <c r="J462" s="140">
        <v>1</v>
      </c>
      <c r="K462" s="140">
        <v>1</v>
      </c>
      <c r="L462" s="140">
        <v>1</v>
      </c>
    </row>
    <row r="463" spans="1:12">
      <c r="A463" s="16" t="s">
        <v>459</v>
      </c>
      <c r="B463" s="16">
        <v>241</v>
      </c>
      <c r="C463" s="16">
        <v>4</v>
      </c>
      <c r="D463" s="4" t="s">
        <v>1736</v>
      </c>
      <c r="E463" s="4" t="s">
        <v>1596</v>
      </c>
      <c r="F463" s="4" t="s">
        <v>2011</v>
      </c>
      <c r="G463" s="17">
        <v>8.33</v>
      </c>
      <c r="H463" s="144">
        <v>1.6129</v>
      </c>
      <c r="I463" s="16" t="s">
        <v>1340</v>
      </c>
      <c r="J463" s="140">
        <v>1</v>
      </c>
      <c r="K463" s="140">
        <v>1</v>
      </c>
      <c r="L463" s="140">
        <v>1</v>
      </c>
    </row>
    <row r="464" spans="1:12">
      <c r="A464" s="16" t="s">
        <v>460</v>
      </c>
      <c r="B464" s="16">
        <v>242</v>
      </c>
      <c r="C464" s="16">
        <v>1</v>
      </c>
      <c r="D464" s="4" t="s">
        <v>1737</v>
      </c>
      <c r="E464" s="4" t="s">
        <v>1596</v>
      </c>
      <c r="F464" s="4" t="s">
        <v>2011</v>
      </c>
      <c r="G464" s="17">
        <v>2.29</v>
      </c>
      <c r="H464" s="144">
        <v>0.43290000000000001</v>
      </c>
      <c r="I464" s="16" t="s">
        <v>1340</v>
      </c>
      <c r="J464" s="140">
        <v>1</v>
      </c>
      <c r="K464" s="140">
        <v>1</v>
      </c>
      <c r="L464" s="140">
        <v>1</v>
      </c>
    </row>
    <row r="465" spans="1:12">
      <c r="A465" s="16" t="s">
        <v>461</v>
      </c>
      <c r="B465" s="16">
        <v>242</v>
      </c>
      <c r="C465" s="16">
        <v>2</v>
      </c>
      <c r="D465" s="4" t="s">
        <v>1737</v>
      </c>
      <c r="E465" s="4" t="s">
        <v>1596</v>
      </c>
      <c r="F465" s="4" t="s">
        <v>2011</v>
      </c>
      <c r="G465" s="17">
        <v>2.98</v>
      </c>
      <c r="H465" s="144">
        <v>0.55000000000000004</v>
      </c>
      <c r="I465" s="16" t="s">
        <v>1340</v>
      </c>
      <c r="J465" s="140">
        <v>1</v>
      </c>
      <c r="K465" s="140">
        <v>1</v>
      </c>
      <c r="L465" s="140">
        <v>1</v>
      </c>
    </row>
    <row r="466" spans="1:12">
      <c r="A466" s="16" t="s">
        <v>462</v>
      </c>
      <c r="B466" s="16">
        <v>242</v>
      </c>
      <c r="C466" s="16">
        <v>3</v>
      </c>
      <c r="D466" s="4" t="s">
        <v>1737</v>
      </c>
      <c r="E466" s="4" t="s">
        <v>1596</v>
      </c>
      <c r="F466" s="4" t="s">
        <v>2011</v>
      </c>
      <c r="G466" s="17">
        <v>4.3</v>
      </c>
      <c r="H466" s="144">
        <v>0.77010000000000001</v>
      </c>
      <c r="I466" s="16" t="s">
        <v>1340</v>
      </c>
      <c r="J466" s="140">
        <v>1</v>
      </c>
      <c r="K466" s="140">
        <v>1</v>
      </c>
      <c r="L466" s="140">
        <v>1</v>
      </c>
    </row>
    <row r="467" spans="1:12">
      <c r="A467" s="16" t="s">
        <v>463</v>
      </c>
      <c r="B467" s="16">
        <v>242</v>
      </c>
      <c r="C467" s="16">
        <v>4</v>
      </c>
      <c r="D467" s="4" t="s">
        <v>1737</v>
      </c>
      <c r="E467" s="4" t="s">
        <v>1596</v>
      </c>
      <c r="F467" s="4" t="s">
        <v>2011</v>
      </c>
      <c r="G467" s="17">
        <v>8.4</v>
      </c>
      <c r="H467" s="144">
        <v>1.5254000000000001</v>
      </c>
      <c r="I467" s="16" t="s">
        <v>1340</v>
      </c>
      <c r="J467" s="140">
        <v>1</v>
      </c>
      <c r="K467" s="140">
        <v>1</v>
      </c>
      <c r="L467" s="140">
        <v>1</v>
      </c>
    </row>
    <row r="468" spans="1:12">
      <c r="A468" s="16" t="s">
        <v>464</v>
      </c>
      <c r="B468" s="16">
        <v>243</v>
      </c>
      <c r="C468" s="16">
        <v>1</v>
      </c>
      <c r="D468" s="4" t="s">
        <v>1738</v>
      </c>
      <c r="E468" s="4" t="s">
        <v>1596</v>
      </c>
      <c r="F468" s="4" t="s">
        <v>2011</v>
      </c>
      <c r="G468" s="17">
        <v>1.93</v>
      </c>
      <c r="H468" s="144">
        <v>0.36320000000000002</v>
      </c>
      <c r="I468" s="16" t="s">
        <v>1340</v>
      </c>
      <c r="J468" s="140">
        <v>1</v>
      </c>
      <c r="K468" s="140">
        <v>1</v>
      </c>
      <c r="L468" s="140">
        <v>1</v>
      </c>
    </row>
    <row r="469" spans="1:12">
      <c r="A469" s="16" t="s">
        <v>465</v>
      </c>
      <c r="B469" s="16">
        <v>243</v>
      </c>
      <c r="C469" s="16">
        <v>2</v>
      </c>
      <c r="D469" s="4" t="s">
        <v>1738</v>
      </c>
      <c r="E469" s="4" t="s">
        <v>1596</v>
      </c>
      <c r="F469" s="4" t="s">
        <v>2011</v>
      </c>
      <c r="G469" s="17">
        <v>2.68</v>
      </c>
      <c r="H469" s="144">
        <v>0.49220000000000003</v>
      </c>
      <c r="I469" s="16" t="s">
        <v>1340</v>
      </c>
      <c r="J469" s="140">
        <v>1</v>
      </c>
      <c r="K469" s="140">
        <v>1</v>
      </c>
      <c r="L469" s="140">
        <v>1</v>
      </c>
    </row>
    <row r="470" spans="1:12">
      <c r="A470" s="16" t="s">
        <v>466</v>
      </c>
      <c r="B470" s="16">
        <v>243</v>
      </c>
      <c r="C470" s="16">
        <v>3</v>
      </c>
      <c r="D470" s="4" t="s">
        <v>1738</v>
      </c>
      <c r="E470" s="4" t="s">
        <v>1596</v>
      </c>
      <c r="F470" s="4" t="s">
        <v>2011</v>
      </c>
      <c r="G470" s="17">
        <v>4.2699999999999996</v>
      </c>
      <c r="H470" s="144">
        <v>0.69089999999999996</v>
      </c>
      <c r="I470" s="16" t="s">
        <v>1340</v>
      </c>
      <c r="J470" s="140">
        <v>1</v>
      </c>
      <c r="K470" s="140">
        <v>1</v>
      </c>
      <c r="L470" s="140">
        <v>1</v>
      </c>
    </row>
    <row r="471" spans="1:12">
      <c r="A471" s="16" t="s">
        <v>467</v>
      </c>
      <c r="B471" s="16">
        <v>243</v>
      </c>
      <c r="C471" s="16">
        <v>4</v>
      </c>
      <c r="D471" s="4" t="s">
        <v>1738</v>
      </c>
      <c r="E471" s="4" t="s">
        <v>1596</v>
      </c>
      <c r="F471" s="4" t="s">
        <v>2011</v>
      </c>
      <c r="G471" s="17">
        <v>8.77</v>
      </c>
      <c r="H471" s="144">
        <v>1.3182</v>
      </c>
      <c r="I471" s="16" t="s">
        <v>1340</v>
      </c>
      <c r="J471" s="140">
        <v>1</v>
      </c>
      <c r="K471" s="140">
        <v>1</v>
      </c>
      <c r="L471" s="140">
        <v>1</v>
      </c>
    </row>
    <row r="472" spans="1:12">
      <c r="A472" s="16" t="s">
        <v>468</v>
      </c>
      <c r="B472" s="16">
        <v>244</v>
      </c>
      <c r="C472" s="16">
        <v>1</v>
      </c>
      <c r="D472" s="4" t="s">
        <v>1739</v>
      </c>
      <c r="E472" s="4" t="s">
        <v>1596</v>
      </c>
      <c r="F472" s="4" t="s">
        <v>2011</v>
      </c>
      <c r="G472" s="17">
        <v>2.89</v>
      </c>
      <c r="H472" s="144">
        <v>0.42370000000000002</v>
      </c>
      <c r="I472" s="16" t="s">
        <v>1340</v>
      </c>
      <c r="J472" s="140">
        <v>1</v>
      </c>
      <c r="K472" s="140">
        <v>1</v>
      </c>
      <c r="L472" s="140">
        <v>1</v>
      </c>
    </row>
    <row r="473" spans="1:12">
      <c r="A473" s="16" t="s">
        <v>469</v>
      </c>
      <c r="B473" s="16">
        <v>244</v>
      </c>
      <c r="C473" s="16">
        <v>2</v>
      </c>
      <c r="D473" s="4" t="s">
        <v>1739</v>
      </c>
      <c r="E473" s="4" t="s">
        <v>1596</v>
      </c>
      <c r="F473" s="4" t="s">
        <v>2011</v>
      </c>
      <c r="G473" s="17">
        <v>3.28</v>
      </c>
      <c r="H473" s="144">
        <v>0.51249999999999996</v>
      </c>
      <c r="I473" s="16" t="s">
        <v>1340</v>
      </c>
      <c r="J473" s="140">
        <v>1</v>
      </c>
      <c r="K473" s="140">
        <v>1</v>
      </c>
      <c r="L473" s="140">
        <v>1</v>
      </c>
    </row>
    <row r="474" spans="1:12">
      <c r="A474" s="16" t="s">
        <v>470</v>
      </c>
      <c r="B474" s="16">
        <v>244</v>
      </c>
      <c r="C474" s="16">
        <v>3</v>
      </c>
      <c r="D474" s="4" t="s">
        <v>1739</v>
      </c>
      <c r="E474" s="4" t="s">
        <v>1596</v>
      </c>
      <c r="F474" s="4" t="s">
        <v>2011</v>
      </c>
      <c r="G474" s="17">
        <v>4.51</v>
      </c>
      <c r="H474" s="144">
        <v>0.71140000000000003</v>
      </c>
      <c r="I474" s="16" t="s">
        <v>1340</v>
      </c>
      <c r="J474" s="140">
        <v>1</v>
      </c>
      <c r="K474" s="140">
        <v>1</v>
      </c>
      <c r="L474" s="140">
        <v>1</v>
      </c>
    </row>
    <row r="475" spans="1:12">
      <c r="A475" s="16" t="s">
        <v>471</v>
      </c>
      <c r="B475" s="16">
        <v>244</v>
      </c>
      <c r="C475" s="16">
        <v>4</v>
      </c>
      <c r="D475" s="4" t="s">
        <v>1739</v>
      </c>
      <c r="E475" s="4" t="s">
        <v>1596</v>
      </c>
      <c r="F475" s="4" t="s">
        <v>2011</v>
      </c>
      <c r="G475" s="17">
        <v>8.61</v>
      </c>
      <c r="H475" s="144">
        <v>1.4016999999999999</v>
      </c>
      <c r="I475" s="16" t="s">
        <v>1340</v>
      </c>
      <c r="J475" s="140">
        <v>1</v>
      </c>
      <c r="K475" s="140">
        <v>1</v>
      </c>
      <c r="L475" s="140">
        <v>1</v>
      </c>
    </row>
    <row r="476" spans="1:12">
      <c r="A476" s="16" t="s">
        <v>472</v>
      </c>
      <c r="B476" s="16">
        <v>245</v>
      </c>
      <c r="C476" s="16">
        <v>1</v>
      </c>
      <c r="D476" s="4" t="s">
        <v>1740</v>
      </c>
      <c r="E476" s="4" t="s">
        <v>1596</v>
      </c>
      <c r="F476" s="4" t="s">
        <v>2011</v>
      </c>
      <c r="G476" s="17">
        <v>3.11</v>
      </c>
      <c r="H476" s="144">
        <v>0.50070000000000003</v>
      </c>
      <c r="I476" s="16" t="s">
        <v>1340</v>
      </c>
      <c r="J476" s="140">
        <v>1</v>
      </c>
      <c r="K476" s="140">
        <v>1</v>
      </c>
      <c r="L476" s="140">
        <v>1</v>
      </c>
    </row>
    <row r="477" spans="1:12">
      <c r="A477" s="16" t="s">
        <v>473</v>
      </c>
      <c r="B477" s="16">
        <v>245</v>
      </c>
      <c r="C477" s="16">
        <v>2</v>
      </c>
      <c r="D477" s="4" t="s">
        <v>1740</v>
      </c>
      <c r="E477" s="4" t="s">
        <v>1596</v>
      </c>
      <c r="F477" s="4" t="s">
        <v>2011</v>
      </c>
      <c r="G477" s="17">
        <v>3.84</v>
      </c>
      <c r="H477" s="144">
        <v>0.60150000000000003</v>
      </c>
      <c r="I477" s="16" t="s">
        <v>1340</v>
      </c>
      <c r="J477" s="140">
        <v>1</v>
      </c>
      <c r="K477" s="140">
        <v>1</v>
      </c>
      <c r="L477" s="140">
        <v>1</v>
      </c>
    </row>
    <row r="478" spans="1:12">
      <c r="A478" s="16" t="s">
        <v>474</v>
      </c>
      <c r="B478" s="16">
        <v>245</v>
      </c>
      <c r="C478" s="16">
        <v>3</v>
      </c>
      <c r="D478" s="4" t="s">
        <v>1740</v>
      </c>
      <c r="E478" s="4" t="s">
        <v>1596</v>
      </c>
      <c r="F478" s="4" t="s">
        <v>2011</v>
      </c>
      <c r="G478" s="17">
        <v>5.37</v>
      </c>
      <c r="H478" s="144">
        <v>0.79420000000000002</v>
      </c>
      <c r="I478" s="16" t="s">
        <v>1340</v>
      </c>
      <c r="J478" s="140">
        <v>1</v>
      </c>
      <c r="K478" s="140">
        <v>1</v>
      </c>
      <c r="L478" s="140">
        <v>1</v>
      </c>
    </row>
    <row r="479" spans="1:12">
      <c r="A479" s="16" t="s">
        <v>475</v>
      </c>
      <c r="B479" s="16">
        <v>245</v>
      </c>
      <c r="C479" s="16">
        <v>4</v>
      </c>
      <c r="D479" s="4" t="s">
        <v>1740</v>
      </c>
      <c r="E479" s="4" t="s">
        <v>1596</v>
      </c>
      <c r="F479" s="4" t="s">
        <v>2011</v>
      </c>
      <c r="G479" s="17">
        <v>10.82</v>
      </c>
      <c r="H479" s="144">
        <v>1.595</v>
      </c>
      <c r="I479" s="16" t="s">
        <v>1340</v>
      </c>
      <c r="J479" s="140">
        <v>1</v>
      </c>
      <c r="K479" s="140">
        <v>1</v>
      </c>
      <c r="L479" s="140">
        <v>1</v>
      </c>
    </row>
    <row r="480" spans="1:12">
      <c r="A480" s="16" t="s">
        <v>476</v>
      </c>
      <c r="B480" s="16">
        <v>246</v>
      </c>
      <c r="C480" s="16">
        <v>1</v>
      </c>
      <c r="D480" s="4" t="s">
        <v>1741</v>
      </c>
      <c r="E480" s="4" t="s">
        <v>1596</v>
      </c>
      <c r="F480" s="4" t="s">
        <v>2011</v>
      </c>
      <c r="G480" s="17">
        <v>2.76</v>
      </c>
      <c r="H480" s="144">
        <v>0.48110000000000003</v>
      </c>
      <c r="I480" s="16" t="s">
        <v>1340</v>
      </c>
      <c r="J480" s="140">
        <v>1</v>
      </c>
      <c r="K480" s="140">
        <v>1</v>
      </c>
      <c r="L480" s="140">
        <v>1</v>
      </c>
    </row>
    <row r="481" spans="1:12">
      <c r="A481" s="16" t="s">
        <v>477</v>
      </c>
      <c r="B481" s="16">
        <v>246</v>
      </c>
      <c r="C481" s="16">
        <v>2</v>
      </c>
      <c r="D481" s="4" t="s">
        <v>1741</v>
      </c>
      <c r="E481" s="4" t="s">
        <v>1596</v>
      </c>
      <c r="F481" s="4" t="s">
        <v>2011</v>
      </c>
      <c r="G481" s="17">
        <v>3.42</v>
      </c>
      <c r="H481" s="144">
        <v>0.57030000000000003</v>
      </c>
      <c r="I481" s="16" t="s">
        <v>1340</v>
      </c>
      <c r="J481" s="140">
        <v>1</v>
      </c>
      <c r="K481" s="140">
        <v>1</v>
      </c>
      <c r="L481" s="140">
        <v>1</v>
      </c>
    </row>
    <row r="482" spans="1:12">
      <c r="A482" s="16" t="s">
        <v>478</v>
      </c>
      <c r="B482" s="16">
        <v>246</v>
      </c>
      <c r="C482" s="16">
        <v>3</v>
      </c>
      <c r="D482" s="4" t="s">
        <v>1741</v>
      </c>
      <c r="E482" s="4" t="s">
        <v>1596</v>
      </c>
      <c r="F482" s="4" t="s">
        <v>2011</v>
      </c>
      <c r="G482" s="17">
        <v>4.84</v>
      </c>
      <c r="H482" s="144">
        <v>0.7631</v>
      </c>
      <c r="I482" s="16" t="s">
        <v>1340</v>
      </c>
      <c r="J482" s="140">
        <v>1</v>
      </c>
      <c r="K482" s="140">
        <v>1</v>
      </c>
      <c r="L482" s="140">
        <v>1</v>
      </c>
    </row>
    <row r="483" spans="1:12">
      <c r="A483" s="16" t="s">
        <v>479</v>
      </c>
      <c r="B483" s="16">
        <v>246</v>
      </c>
      <c r="C483" s="16">
        <v>4</v>
      </c>
      <c r="D483" s="4" t="s">
        <v>1741</v>
      </c>
      <c r="E483" s="4" t="s">
        <v>1596</v>
      </c>
      <c r="F483" s="4" t="s">
        <v>2011</v>
      </c>
      <c r="G483" s="17">
        <v>8.0500000000000007</v>
      </c>
      <c r="H483" s="144">
        <v>1.2887</v>
      </c>
      <c r="I483" s="16" t="s">
        <v>1340</v>
      </c>
      <c r="J483" s="140">
        <v>1</v>
      </c>
      <c r="K483" s="140">
        <v>1</v>
      </c>
      <c r="L483" s="140">
        <v>1</v>
      </c>
    </row>
    <row r="484" spans="1:12">
      <c r="A484" s="16" t="s">
        <v>480</v>
      </c>
      <c r="B484" s="16">
        <v>247</v>
      </c>
      <c r="C484" s="16">
        <v>1</v>
      </c>
      <c r="D484" s="4" t="s">
        <v>1742</v>
      </c>
      <c r="E484" s="4" t="s">
        <v>1596</v>
      </c>
      <c r="F484" s="4" t="s">
        <v>2011</v>
      </c>
      <c r="G484" s="17">
        <v>2.65</v>
      </c>
      <c r="H484" s="144">
        <v>0.37769999999999998</v>
      </c>
      <c r="I484" s="16" t="s">
        <v>1340</v>
      </c>
      <c r="J484" s="140">
        <v>1</v>
      </c>
      <c r="K484" s="140">
        <v>1</v>
      </c>
      <c r="L484" s="140">
        <v>1</v>
      </c>
    </row>
    <row r="485" spans="1:12">
      <c r="A485" s="16" t="s">
        <v>481</v>
      </c>
      <c r="B485" s="16">
        <v>247</v>
      </c>
      <c r="C485" s="16">
        <v>2</v>
      </c>
      <c r="D485" s="4" t="s">
        <v>1742</v>
      </c>
      <c r="E485" s="4" t="s">
        <v>1596</v>
      </c>
      <c r="F485" s="4" t="s">
        <v>2011</v>
      </c>
      <c r="G485" s="17">
        <v>3.37</v>
      </c>
      <c r="H485" s="144">
        <v>0.47070000000000001</v>
      </c>
      <c r="I485" s="16" t="s">
        <v>1340</v>
      </c>
      <c r="J485" s="140">
        <v>1</v>
      </c>
      <c r="K485" s="140">
        <v>1</v>
      </c>
      <c r="L485" s="140">
        <v>1</v>
      </c>
    </row>
    <row r="486" spans="1:12">
      <c r="A486" s="16" t="s">
        <v>482</v>
      </c>
      <c r="B486" s="16">
        <v>247</v>
      </c>
      <c r="C486" s="16">
        <v>3</v>
      </c>
      <c r="D486" s="4" t="s">
        <v>1742</v>
      </c>
      <c r="E486" s="4" t="s">
        <v>1596</v>
      </c>
      <c r="F486" s="4" t="s">
        <v>2011</v>
      </c>
      <c r="G486" s="17">
        <v>4.92</v>
      </c>
      <c r="H486" s="144">
        <v>0.65700000000000003</v>
      </c>
      <c r="I486" s="16" t="s">
        <v>1340</v>
      </c>
      <c r="J486" s="140">
        <v>1</v>
      </c>
      <c r="K486" s="140">
        <v>1</v>
      </c>
      <c r="L486" s="140">
        <v>1</v>
      </c>
    </row>
    <row r="487" spans="1:12">
      <c r="A487" s="16" t="s">
        <v>483</v>
      </c>
      <c r="B487" s="16">
        <v>247</v>
      </c>
      <c r="C487" s="16">
        <v>4</v>
      </c>
      <c r="D487" s="4" t="s">
        <v>1742</v>
      </c>
      <c r="E487" s="4" t="s">
        <v>1596</v>
      </c>
      <c r="F487" s="4" t="s">
        <v>2011</v>
      </c>
      <c r="G487" s="17">
        <v>8.4700000000000006</v>
      </c>
      <c r="H487" s="144">
        <v>1.2344999999999999</v>
      </c>
      <c r="I487" s="16" t="s">
        <v>1340</v>
      </c>
      <c r="J487" s="140">
        <v>1</v>
      </c>
      <c r="K487" s="140">
        <v>1</v>
      </c>
      <c r="L487" s="140">
        <v>1</v>
      </c>
    </row>
    <row r="488" spans="1:12">
      <c r="A488" s="16" t="s">
        <v>484</v>
      </c>
      <c r="B488" s="16">
        <v>248</v>
      </c>
      <c r="C488" s="16">
        <v>1</v>
      </c>
      <c r="D488" s="4" t="s">
        <v>1743</v>
      </c>
      <c r="E488" s="4" t="s">
        <v>1596</v>
      </c>
      <c r="F488" s="4" t="s">
        <v>2011</v>
      </c>
      <c r="G488" s="17">
        <v>2.99</v>
      </c>
      <c r="H488" s="144">
        <v>0.40749999999999997</v>
      </c>
      <c r="I488" s="16" t="s">
        <v>1340</v>
      </c>
      <c r="J488" s="140">
        <v>1</v>
      </c>
      <c r="K488" s="140">
        <v>1</v>
      </c>
      <c r="L488" s="140">
        <v>1</v>
      </c>
    </row>
    <row r="489" spans="1:12">
      <c r="A489" s="16" t="s">
        <v>485</v>
      </c>
      <c r="B489" s="16">
        <v>248</v>
      </c>
      <c r="C489" s="16">
        <v>2</v>
      </c>
      <c r="D489" s="4" t="s">
        <v>1743</v>
      </c>
      <c r="E489" s="4" t="s">
        <v>1596</v>
      </c>
      <c r="F489" s="4" t="s">
        <v>2011</v>
      </c>
      <c r="G489" s="17">
        <v>4.09</v>
      </c>
      <c r="H489" s="144">
        <v>0.54669999999999996</v>
      </c>
      <c r="I489" s="16" t="s">
        <v>1340</v>
      </c>
      <c r="J489" s="140">
        <v>1</v>
      </c>
      <c r="K489" s="140">
        <v>1</v>
      </c>
      <c r="L489" s="140">
        <v>1</v>
      </c>
    </row>
    <row r="490" spans="1:12">
      <c r="A490" s="16" t="s">
        <v>486</v>
      </c>
      <c r="B490" s="16">
        <v>248</v>
      </c>
      <c r="C490" s="16">
        <v>3</v>
      </c>
      <c r="D490" s="4" t="s">
        <v>1743</v>
      </c>
      <c r="E490" s="4" t="s">
        <v>1596</v>
      </c>
      <c r="F490" s="4" t="s">
        <v>2011</v>
      </c>
      <c r="G490" s="17">
        <v>5.48</v>
      </c>
      <c r="H490" s="144">
        <v>0.71309999999999996</v>
      </c>
      <c r="I490" s="16" t="s">
        <v>1340</v>
      </c>
      <c r="J490" s="140">
        <v>1</v>
      </c>
      <c r="K490" s="140">
        <v>1</v>
      </c>
      <c r="L490" s="140">
        <v>1</v>
      </c>
    </row>
    <row r="491" spans="1:12">
      <c r="A491" s="16" t="s">
        <v>487</v>
      </c>
      <c r="B491" s="16">
        <v>248</v>
      </c>
      <c r="C491" s="16">
        <v>4</v>
      </c>
      <c r="D491" s="4" t="s">
        <v>1743</v>
      </c>
      <c r="E491" s="4" t="s">
        <v>1596</v>
      </c>
      <c r="F491" s="4" t="s">
        <v>2011</v>
      </c>
      <c r="G491" s="17">
        <v>9.65</v>
      </c>
      <c r="H491" s="144">
        <v>1.3310999999999999</v>
      </c>
      <c r="I491" s="16" t="s">
        <v>1340</v>
      </c>
      <c r="J491" s="140">
        <v>1</v>
      </c>
      <c r="K491" s="140">
        <v>1</v>
      </c>
      <c r="L491" s="140">
        <v>1</v>
      </c>
    </row>
    <row r="492" spans="1:12">
      <c r="A492" s="16" t="s">
        <v>488</v>
      </c>
      <c r="B492" s="16">
        <v>249</v>
      </c>
      <c r="C492" s="16">
        <v>1</v>
      </c>
      <c r="D492" s="4" t="s">
        <v>1744</v>
      </c>
      <c r="E492" s="4" t="s">
        <v>1596</v>
      </c>
      <c r="F492" s="4" t="s">
        <v>2011</v>
      </c>
      <c r="G492" s="17">
        <v>2.1</v>
      </c>
      <c r="H492" s="144">
        <v>0.32979999999999998</v>
      </c>
      <c r="I492" s="16" t="s">
        <v>1340</v>
      </c>
      <c r="J492" s="140">
        <v>1</v>
      </c>
      <c r="K492" s="140">
        <v>1</v>
      </c>
      <c r="L492" s="140">
        <v>1</v>
      </c>
    </row>
    <row r="493" spans="1:12">
      <c r="A493" s="16" t="s">
        <v>489</v>
      </c>
      <c r="B493" s="16">
        <v>249</v>
      </c>
      <c r="C493" s="16">
        <v>2</v>
      </c>
      <c r="D493" s="4" t="s">
        <v>1744</v>
      </c>
      <c r="E493" s="4" t="s">
        <v>1596</v>
      </c>
      <c r="F493" s="4" t="s">
        <v>2011</v>
      </c>
      <c r="G493" s="17">
        <v>2.67</v>
      </c>
      <c r="H493" s="144">
        <v>0.4229</v>
      </c>
      <c r="I493" s="16" t="s">
        <v>1340</v>
      </c>
      <c r="J493" s="140">
        <v>1</v>
      </c>
      <c r="K493" s="140">
        <v>1</v>
      </c>
      <c r="L493" s="140">
        <v>1</v>
      </c>
    </row>
    <row r="494" spans="1:12">
      <c r="A494" s="16" t="s">
        <v>490</v>
      </c>
      <c r="B494" s="16">
        <v>249</v>
      </c>
      <c r="C494" s="16">
        <v>3</v>
      </c>
      <c r="D494" s="4" t="s">
        <v>1744</v>
      </c>
      <c r="E494" s="4" t="s">
        <v>1596</v>
      </c>
      <c r="F494" s="4" t="s">
        <v>2011</v>
      </c>
      <c r="G494" s="17">
        <v>3.72</v>
      </c>
      <c r="H494" s="144">
        <v>0.55820000000000003</v>
      </c>
      <c r="I494" s="16" t="s">
        <v>1340</v>
      </c>
      <c r="J494" s="140">
        <v>1</v>
      </c>
      <c r="K494" s="140">
        <v>1</v>
      </c>
      <c r="L494" s="140">
        <v>1</v>
      </c>
    </row>
    <row r="495" spans="1:12">
      <c r="A495" s="16" t="s">
        <v>491</v>
      </c>
      <c r="B495" s="16">
        <v>249</v>
      </c>
      <c r="C495" s="16">
        <v>4</v>
      </c>
      <c r="D495" s="4" t="s">
        <v>1744</v>
      </c>
      <c r="E495" s="4" t="s">
        <v>1596</v>
      </c>
      <c r="F495" s="4" t="s">
        <v>2011</v>
      </c>
      <c r="G495" s="17">
        <v>7.35</v>
      </c>
      <c r="H495" s="144">
        <v>1.0567</v>
      </c>
      <c r="I495" s="16" t="s">
        <v>1340</v>
      </c>
      <c r="J495" s="140">
        <v>1</v>
      </c>
      <c r="K495" s="140">
        <v>1</v>
      </c>
      <c r="L495" s="140">
        <v>1</v>
      </c>
    </row>
    <row r="496" spans="1:12">
      <c r="A496" s="16" t="s">
        <v>492</v>
      </c>
      <c r="B496" s="16">
        <v>251</v>
      </c>
      <c r="C496" s="16">
        <v>1</v>
      </c>
      <c r="D496" s="4" t="s">
        <v>1745</v>
      </c>
      <c r="E496" s="4" t="s">
        <v>1596</v>
      </c>
      <c r="F496" s="4" t="s">
        <v>2011</v>
      </c>
      <c r="G496" s="17">
        <v>2.06</v>
      </c>
      <c r="H496" s="144">
        <v>0.36849999999999999</v>
      </c>
      <c r="I496" s="16" t="s">
        <v>1340</v>
      </c>
      <c r="J496" s="140">
        <v>1</v>
      </c>
      <c r="K496" s="140">
        <v>1</v>
      </c>
      <c r="L496" s="140">
        <v>1</v>
      </c>
    </row>
    <row r="497" spans="1:12">
      <c r="A497" s="16" t="s">
        <v>493</v>
      </c>
      <c r="B497" s="16">
        <v>251</v>
      </c>
      <c r="C497" s="16">
        <v>2</v>
      </c>
      <c r="D497" s="4" t="s">
        <v>1745</v>
      </c>
      <c r="E497" s="4" t="s">
        <v>1596</v>
      </c>
      <c r="F497" s="4" t="s">
        <v>2011</v>
      </c>
      <c r="G497" s="17">
        <v>2.62</v>
      </c>
      <c r="H497" s="144">
        <v>0.47010000000000002</v>
      </c>
      <c r="I497" s="16" t="s">
        <v>1340</v>
      </c>
      <c r="J497" s="140">
        <v>1</v>
      </c>
      <c r="K497" s="140">
        <v>1</v>
      </c>
      <c r="L497" s="140">
        <v>1</v>
      </c>
    </row>
    <row r="498" spans="1:12">
      <c r="A498" s="16" t="s">
        <v>494</v>
      </c>
      <c r="B498" s="16">
        <v>251</v>
      </c>
      <c r="C498" s="16">
        <v>3</v>
      </c>
      <c r="D498" s="4" t="s">
        <v>1745</v>
      </c>
      <c r="E498" s="4" t="s">
        <v>1596</v>
      </c>
      <c r="F498" s="4" t="s">
        <v>2011</v>
      </c>
      <c r="G498" s="17">
        <v>3.59</v>
      </c>
      <c r="H498" s="144">
        <v>0.59660000000000002</v>
      </c>
      <c r="I498" s="16" t="s">
        <v>1340</v>
      </c>
      <c r="J498" s="140">
        <v>1</v>
      </c>
      <c r="K498" s="140">
        <v>1</v>
      </c>
      <c r="L498" s="140">
        <v>1</v>
      </c>
    </row>
    <row r="499" spans="1:12">
      <c r="A499" s="16" t="s">
        <v>495</v>
      </c>
      <c r="B499" s="16">
        <v>251</v>
      </c>
      <c r="C499" s="16">
        <v>4</v>
      </c>
      <c r="D499" s="4" t="s">
        <v>1745</v>
      </c>
      <c r="E499" s="4" t="s">
        <v>1596</v>
      </c>
      <c r="F499" s="4" t="s">
        <v>2011</v>
      </c>
      <c r="G499" s="17">
        <v>6.3</v>
      </c>
      <c r="H499" s="144">
        <v>0.95709999999999995</v>
      </c>
      <c r="I499" s="16" t="s">
        <v>1340</v>
      </c>
      <c r="J499" s="140">
        <v>1</v>
      </c>
      <c r="K499" s="140">
        <v>1</v>
      </c>
      <c r="L499" s="140">
        <v>1</v>
      </c>
    </row>
    <row r="500" spans="1:12">
      <c r="A500" s="16" t="s">
        <v>496</v>
      </c>
      <c r="B500" s="16">
        <v>252</v>
      </c>
      <c r="C500" s="16">
        <v>1</v>
      </c>
      <c r="D500" s="4" t="s">
        <v>1746</v>
      </c>
      <c r="E500" s="4" t="s">
        <v>1596</v>
      </c>
      <c r="F500" s="4" t="s">
        <v>2011</v>
      </c>
      <c r="G500" s="17">
        <v>3.25</v>
      </c>
      <c r="H500" s="144">
        <v>0.4511</v>
      </c>
      <c r="I500" s="16" t="s">
        <v>1340</v>
      </c>
      <c r="J500" s="140">
        <v>1</v>
      </c>
      <c r="K500" s="140">
        <v>1</v>
      </c>
      <c r="L500" s="140">
        <v>1</v>
      </c>
    </row>
    <row r="501" spans="1:12">
      <c r="A501" s="16" t="s">
        <v>497</v>
      </c>
      <c r="B501" s="16">
        <v>252</v>
      </c>
      <c r="C501" s="16">
        <v>2</v>
      </c>
      <c r="D501" s="4" t="s">
        <v>1746</v>
      </c>
      <c r="E501" s="4" t="s">
        <v>1596</v>
      </c>
      <c r="F501" s="4" t="s">
        <v>2011</v>
      </c>
      <c r="G501" s="17">
        <v>3.6</v>
      </c>
      <c r="H501" s="144">
        <v>0.52280000000000004</v>
      </c>
      <c r="I501" s="16" t="s">
        <v>1340</v>
      </c>
      <c r="J501" s="140">
        <v>1</v>
      </c>
      <c r="K501" s="140">
        <v>1</v>
      </c>
      <c r="L501" s="140">
        <v>1</v>
      </c>
    </row>
    <row r="502" spans="1:12">
      <c r="A502" s="16" t="s">
        <v>498</v>
      </c>
      <c r="B502" s="16">
        <v>252</v>
      </c>
      <c r="C502" s="16">
        <v>3</v>
      </c>
      <c r="D502" s="4" t="s">
        <v>1746</v>
      </c>
      <c r="E502" s="4" t="s">
        <v>1596</v>
      </c>
      <c r="F502" s="4" t="s">
        <v>2011</v>
      </c>
      <c r="G502" s="17">
        <v>5.0199999999999996</v>
      </c>
      <c r="H502" s="144">
        <v>0.70130000000000003</v>
      </c>
      <c r="I502" s="16" t="s">
        <v>1340</v>
      </c>
      <c r="J502" s="140">
        <v>1</v>
      </c>
      <c r="K502" s="140">
        <v>1</v>
      </c>
      <c r="L502" s="140">
        <v>1</v>
      </c>
    </row>
    <row r="503" spans="1:12">
      <c r="A503" s="16" t="s">
        <v>499</v>
      </c>
      <c r="B503" s="16">
        <v>252</v>
      </c>
      <c r="C503" s="16">
        <v>4</v>
      </c>
      <c r="D503" s="4" t="s">
        <v>1746</v>
      </c>
      <c r="E503" s="4" t="s">
        <v>1596</v>
      </c>
      <c r="F503" s="4" t="s">
        <v>2011</v>
      </c>
      <c r="G503" s="17">
        <v>9.09</v>
      </c>
      <c r="H503" s="144">
        <v>1.3201000000000001</v>
      </c>
      <c r="I503" s="16" t="s">
        <v>1340</v>
      </c>
      <c r="J503" s="140">
        <v>1</v>
      </c>
      <c r="K503" s="140">
        <v>1</v>
      </c>
      <c r="L503" s="140">
        <v>1</v>
      </c>
    </row>
    <row r="504" spans="1:12">
      <c r="A504" s="16" t="s">
        <v>500</v>
      </c>
      <c r="B504" s="16">
        <v>253</v>
      </c>
      <c r="C504" s="16">
        <v>1</v>
      </c>
      <c r="D504" s="4" t="s">
        <v>1747</v>
      </c>
      <c r="E504" s="4" t="s">
        <v>1596</v>
      </c>
      <c r="F504" s="4" t="s">
        <v>2011</v>
      </c>
      <c r="G504" s="17">
        <v>2.4300000000000002</v>
      </c>
      <c r="H504" s="144">
        <v>0.43630000000000002</v>
      </c>
      <c r="I504" s="16" t="s">
        <v>1340</v>
      </c>
      <c r="J504" s="140">
        <v>1</v>
      </c>
      <c r="K504" s="140">
        <v>1</v>
      </c>
      <c r="L504" s="140">
        <v>1</v>
      </c>
    </row>
    <row r="505" spans="1:12">
      <c r="A505" s="16" t="s">
        <v>501</v>
      </c>
      <c r="B505" s="16">
        <v>253</v>
      </c>
      <c r="C505" s="16">
        <v>2</v>
      </c>
      <c r="D505" s="4" t="s">
        <v>1747</v>
      </c>
      <c r="E505" s="4" t="s">
        <v>1596</v>
      </c>
      <c r="F505" s="4" t="s">
        <v>2011</v>
      </c>
      <c r="G505" s="17">
        <v>3.06</v>
      </c>
      <c r="H505" s="144">
        <v>0.53700000000000003</v>
      </c>
      <c r="I505" s="16" t="s">
        <v>1340</v>
      </c>
      <c r="J505" s="140">
        <v>1</v>
      </c>
      <c r="K505" s="140">
        <v>1</v>
      </c>
      <c r="L505" s="140">
        <v>1</v>
      </c>
    </row>
    <row r="506" spans="1:12">
      <c r="A506" s="16" t="s">
        <v>502</v>
      </c>
      <c r="B506" s="16">
        <v>253</v>
      </c>
      <c r="C506" s="16">
        <v>3</v>
      </c>
      <c r="D506" s="4" t="s">
        <v>1747</v>
      </c>
      <c r="E506" s="4" t="s">
        <v>1596</v>
      </c>
      <c r="F506" s="4" t="s">
        <v>2011</v>
      </c>
      <c r="G506" s="17">
        <v>4.3099999999999996</v>
      </c>
      <c r="H506" s="144">
        <v>0.74390000000000001</v>
      </c>
      <c r="I506" s="16" t="s">
        <v>1340</v>
      </c>
      <c r="J506" s="140">
        <v>1</v>
      </c>
      <c r="K506" s="140">
        <v>1</v>
      </c>
      <c r="L506" s="140">
        <v>1</v>
      </c>
    </row>
    <row r="507" spans="1:12">
      <c r="A507" s="16" t="s">
        <v>503</v>
      </c>
      <c r="B507" s="16">
        <v>253</v>
      </c>
      <c r="C507" s="16">
        <v>4</v>
      </c>
      <c r="D507" s="4" t="s">
        <v>1747</v>
      </c>
      <c r="E507" s="4" t="s">
        <v>1596</v>
      </c>
      <c r="F507" s="4" t="s">
        <v>2011</v>
      </c>
      <c r="G507" s="17">
        <v>7.24</v>
      </c>
      <c r="H507" s="144">
        <v>1.2875000000000001</v>
      </c>
      <c r="I507" s="16" t="s">
        <v>1340</v>
      </c>
      <c r="J507" s="140">
        <v>1</v>
      </c>
      <c r="K507" s="140">
        <v>1</v>
      </c>
      <c r="L507" s="140">
        <v>1</v>
      </c>
    </row>
    <row r="508" spans="1:12">
      <c r="A508" s="16" t="s">
        <v>504</v>
      </c>
      <c r="B508" s="16">
        <v>254</v>
      </c>
      <c r="C508" s="16">
        <v>1</v>
      </c>
      <c r="D508" s="4" t="s">
        <v>1748</v>
      </c>
      <c r="E508" s="4" t="s">
        <v>1596</v>
      </c>
      <c r="F508" s="4" t="s">
        <v>2011</v>
      </c>
      <c r="G508" s="17">
        <v>2.37</v>
      </c>
      <c r="H508" s="144">
        <v>0.37759999999999999</v>
      </c>
      <c r="I508" s="16" t="s">
        <v>1340</v>
      </c>
      <c r="J508" s="140">
        <v>1</v>
      </c>
      <c r="K508" s="140">
        <v>1</v>
      </c>
      <c r="L508" s="140">
        <v>1</v>
      </c>
    </row>
    <row r="509" spans="1:12">
      <c r="A509" s="16" t="s">
        <v>505</v>
      </c>
      <c r="B509" s="16">
        <v>254</v>
      </c>
      <c r="C509" s="16">
        <v>2</v>
      </c>
      <c r="D509" s="4" t="s">
        <v>1748</v>
      </c>
      <c r="E509" s="4" t="s">
        <v>1596</v>
      </c>
      <c r="F509" s="4" t="s">
        <v>2011</v>
      </c>
      <c r="G509" s="17">
        <v>3.13</v>
      </c>
      <c r="H509" s="144">
        <v>0.50519999999999998</v>
      </c>
      <c r="I509" s="16" t="s">
        <v>1340</v>
      </c>
      <c r="J509" s="140">
        <v>1</v>
      </c>
      <c r="K509" s="140">
        <v>1</v>
      </c>
      <c r="L509" s="140">
        <v>1</v>
      </c>
    </row>
    <row r="510" spans="1:12">
      <c r="A510" s="16" t="s">
        <v>506</v>
      </c>
      <c r="B510" s="16">
        <v>254</v>
      </c>
      <c r="C510" s="16">
        <v>3</v>
      </c>
      <c r="D510" s="4" t="s">
        <v>1748</v>
      </c>
      <c r="E510" s="4" t="s">
        <v>1596</v>
      </c>
      <c r="F510" s="4" t="s">
        <v>2011</v>
      </c>
      <c r="G510" s="17">
        <v>4.4400000000000004</v>
      </c>
      <c r="H510" s="144">
        <v>0.69550000000000001</v>
      </c>
      <c r="I510" s="16" t="s">
        <v>1340</v>
      </c>
      <c r="J510" s="140">
        <v>1</v>
      </c>
      <c r="K510" s="140">
        <v>1</v>
      </c>
      <c r="L510" s="140">
        <v>1</v>
      </c>
    </row>
    <row r="511" spans="1:12">
      <c r="A511" s="16" t="s">
        <v>507</v>
      </c>
      <c r="B511" s="16">
        <v>254</v>
      </c>
      <c r="C511" s="16">
        <v>4</v>
      </c>
      <c r="D511" s="4" t="s">
        <v>1748</v>
      </c>
      <c r="E511" s="4" t="s">
        <v>1596</v>
      </c>
      <c r="F511" s="4" t="s">
        <v>2011</v>
      </c>
      <c r="G511" s="17">
        <v>8.17</v>
      </c>
      <c r="H511" s="144">
        <v>1.2648999999999999</v>
      </c>
      <c r="I511" s="16" t="s">
        <v>1340</v>
      </c>
      <c r="J511" s="140">
        <v>1</v>
      </c>
      <c r="K511" s="140">
        <v>1</v>
      </c>
      <c r="L511" s="140">
        <v>1</v>
      </c>
    </row>
    <row r="512" spans="1:12">
      <c r="A512" s="16" t="s">
        <v>508</v>
      </c>
      <c r="B512" s="16">
        <v>260</v>
      </c>
      <c r="C512" s="16">
        <v>1</v>
      </c>
      <c r="D512" s="4" t="s">
        <v>1749</v>
      </c>
      <c r="E512" s="4" t="s">
        <v>1596</v>
      </c>
      <c r="F512" s="4" t="s">
        <v>2011</v>
      </c>
      <c r="G512" s="17">
        <v>4.67</v>
      </c>
      <c r="H512" s="144">
        <v>1.4011</v>
      </c>
      <c r="I512" s="16" t="s">
        <v>1340</v>
      </c>
      <c r="J512" s="140">
        <v>1</v>
      </c>
      <c r="K512" s="140">
        <v>1</v>
      </c>
      <c r="L512" s="140">
        <v>1</v>
      </c>
    </row>
    <row r="513" spans="1:12">
      <c r="A513" s="16" t="s">
        <v>509</v>
      </c>
      <c r="B513" s="16">
        <v>260</v>
      </c>
      <c r="C513" s="16">
        <v>2</v>
      </c>
      <c r="D513" s="4" t="s">
        <v>1749</v>
      </c>
      <c r="E513" s="4" t="s">
        <v>1596</v>
      </c>
      <c r="F513" s="4" t="s">
        <v>2011</v>
      </c>
      <c r="G513" s="17">
        <v>6.18</v>
      </c>
      <c r="H513" s="144">
        <v>1.7876000000000001</v>
      </c>
      <c r="I513" s="16" t="s">
        <v>1340</v>
      </c>
      <c r="J513" s="140">
        <v>1</v>
      </c>
      <c r="K513" s="140">
        <v>1</v>
      </c>
      <c r="L513" s="140">
        <v>1</v>
      </c>
    </row>
    <row r="514" spans="1:12">
      <c r="A514" s="16" t="s">
        <v>510</v>
      </c>
      <c r="B514" s="16">
        <v>260</v>
      </c>
      <c r="C514" s="16">
        <v>3</v>
      </c>
      <c r="D514" s="4" t="s">
        <v>1749</v>
      </c>
      <c r="E514" s="4" t="s">
        <v>1596</v>
      </c>
      <c r="F514" s="4" t="s">
        <v>2011</v>
      </c>
      <c r="G514" s="17">
        <v>9.48</v>
      </c>
      <c r="H514" s="144">
        <v>2.4685999999999999</v>
      </c>
      <c r="I514" s="16" t="s">
        <v>1340</v>
      </c>
      <c r="J514" s="140">
        <v>1</v>
      </c>
      <c r="K514" s="140">
        <v>1</v>
      </c>
      <c r="L514" s="140">
        <v>1</v>
      </c>
    </row>
    <row r="515" spans="1:12">
      <c r="A515" s="16" t="s">
        <v>511</v>
      </c>
      <c r="B515" s="16">
        <v>260</v>
      </c>
      <c r="C515" s="16">
        <v>4</v>
      </c>
      <c r="D515" s="4" t="s">
        <v>1749</v>
      </c>
      <c r="E515" s="4" t="s">
        <v>1596</v>
      </c>
      <c r="F515" s="4" t="s">
        <v>2011</v>
      </c>
      <c r="G515" s="17">
        <v>18.850000000000001</v>
      </c>
      <c r="H515" s="144">
        <v>4.6589</v>
      </c>
      <c r="I515" s="16" t="s">
        <v>1340</v>
      </c>
      <c r="J515" s="140">
        <v>1</v>
      </c>
      <c r="K515" s="140">
        <v>1</v>
      </c>
      <c r="L515" s="140">
        <v>1</v>
      </c>
    </row>
    <row r="516" spans="1:12">
      <c r="A516" s="16" t="s">
        <v>512</v>
      </c>
      <c r="B516" s="16">
        <v>261</v>
      </c>
      <c r="C516" s="16">
        <v>1</v>
      </c>
      <c r="D516" s="4" t="s">
        <v>1750</v>
      </c>
      <c r="E516" s="4" t="s">
        <v>1596</v>
      </c>
      <c r="F516" s="4" t="s">
        <v>2011</v>
      </c>
      <c r="G516" s="17">
        <v>4.12</v>
      </c>
      <c r="H516" s="144">
        <v>1.133</v>
      </c>
      <c r="I516" s="16" t="s">
        <v>1340</v>
      </c>
      <c r="J516" s="140">
        <v>1</v>
      </c>
      <c r="K516" s="140">
        <v>1</v>
      </c>
      <c r="L516" s="140">
        <v>1</v>
      </c>
    </row>
    <row r="517" spans="1:12">
      <c r="A517" s="16" t="s">
        <v>513</v>
      </c>
      <c r="B517" s="16">
        <v>261</v>
      </c>
      <c r="C517" s="16">
        <v>2</v>
      </c>
      <c r="D517" s="4" t="s">
        <v>1750</v>
      </c>
      <c r="E517" s="4" t="s">
        <v>1596</v>
      </c>
      <c r="F517" s="4" t="s">
        <v>2011</v>
      </c>
      <c r="G517" s="17">
        <v>6.06</v>
      </c>
      <c r="H517" s="144">
        <v>1.4965999999999999</v>
      </c>
      <c r="I517" s="16" t="s">
        <v>1340</v>
      </c>
      <c r="J517" s="140">
        <v>1</v>
      </c>
      <c r="K517" s="140">
        <v>1</v>
      </c>
      <c r="L517" s="140">
        <v>1</v>
      </c>
    </row>
    <row r="518" spans="1:12">
      <c r="A518" s="16" t="s">
        <v>514</v>
      </c>
      <c r="B518" s="16">
        <v>261</v>
      </c>
      <c r="C518" s="16">
        <v>3</v>
      </c>
      <c r="D518" s="4" t="s">
        <v>1750</v>
      </c>
      <c r="E518" s="4" t="s">
        <v>1596</v>
      </c>
      <c r="F518" s="4" t="s">
        <v>2011</v>
      </c>
      <c r="G518" s="17">
        <v>9.98</v>
      </c>
      <c r="H518" s="144">
        <v>2.1573000000000002</v>
      </c>
      <c r="I518" s="16" t="s">
        <v>1340</v>
      </c>
      <c r="J518" s="140">
        <v>1</v>
      </c>
      <c r="K518" s="140">
        <v>1</v>
      </c>
      <c r="L518" s="140">
        <v>1</v>
      </c>
    </row>
    <row r="519" spans="1:12">
      <c r="A519" s="16" t="s">
        <v>515</v>
      </c>
      <c r="B519" s="16">
        <v>261</v>
      </c>
      <c r="C519" s="16">
        <v>4</v>
      </c>
      <c r="D519" s="4" t="s">
        <v>1750</v>
      </c>
      <c r="E519" s="4" t="s">
        <v>1596</v>
      </c>
      <c r="F519" s="4" t="s">
        <v>2011</v>
      </c>
      <c r="G519" s="17">
        <v>17.010000000000002</v>
      </c>
      <c r="H519" s="144">
        <v>3.6734</v>
      </c>
      <c r="I519" s="16" t="s">
        <v>1340</v>
      </c>
      <c r="J519" s="140">
        <v>1</v>
      </c>
      <c r="K519" s="140">
        <v>1</v>
      </c>
      <c r="L519" s="140">
        <v>1</v>
      </c>
    </row>
    <row r="520" spans="1:12">
      <c r="A520" s="16" t="s">
        <v>516</v>
      </c>
      <c r="B520" s="16">
        <v>263</v>
      </c>
      <c r="C520" s="16">
        <v>1</v>
      </c>
      <c r="D520" s="4" t="s">
        <v>1751</v>
      </c>
      <c r="E520" s="4" t="s">
        <v>1596</v>
      </c>
      <c r="F520" s="4" t="s">
        <v>2011</v>
      </c>
      <c r="G520" s="17">
        <v>2.56</v>
      </c>
      <c r="H520" s="144">
        <v>0.87790000000000001</v>
      </c>
      <c r="I520" s="16" t="s">
        <v>1340</v>
      </c>
      <c r="J520" s="140">
        <v>1</v>
      </c>
      <c r="K520" s="140">
        <v>1</v>
      </c>
      <c r="L520" s="140">
        <v>1</v>
      </c>
    </row>
    <row r="521" spans="1:12">
      <c r="A521" s="16" t="s">
        <v>517</v>
      </c>
      <c r="B521" s="16">
        <v>263</v>
      </c>
      <c r="C521" s="16">
        <v>2</v>
      </c>
      <c r="D521" s="4" t="s">
        <v>1751</v>
      </c>
      <c r="E521" s="4" t="s">
        <v>1596</v>
      </c>
      <c r="F521" s="4" t="s">
        <v>2011</v>
      </c>
      <c r="G521" s="17">
        <v>3.66</v>
      </c>
      <c r="H521" s="144">
        <v>1.0826</v>
      </c>
      <c r="I521" s="16" t="s">
        <v>1340</v>
      </c>
      <c r="J521" s="140">
        <v>1</v>
      </c>
      <c r="K521" s="140">
        <v>1</v>
      </c>
      <c r="L521" s="140">
        <v>1</v>
      </c>
    </row>
    <row r="522" spans="1:12">
      <c r="A522" s="16" t="s">
        <v>518</v>
      </c>
      <c r="B522" s="16">
        <v>263</v>
      </c>
      <c r="C522" s="16">
        <v>3</v>
      </c>
      <c r="D522" s="4" t="s">
        <v>1751</v>
      </c>
      <c r="E522" s="4" t="s">
        <v>1596</v>
      </c>
      <c r="F522" s="4" t="s">
        <v>2011</v>
      </c>
      <c r="G522" s="17">
        <v>5.76</v>
      </c>
      <c r="H522" s="144">
        <v>1.3932</v>
      </c>
      <c r="I522" s="16" t="s">
        <v>1340</v>
      </c>
      <c r="J522" s="140">
        <v>1</v>
      </c>
      <c r="K522" s="140">
        <v>1</v>
      </c>
      <c r="L522" s="140">
        <v>1</v>
      </c>
    </row>
    <row r="523" spans="1:12">
      <c r="A523" s="16" t="s">
        <v>519</v>
      </c>
      <c r="B523" s="16">
        <v>263</v>
      </c>
      <c r="C523" s="16">
        <v>4</v>
      </c>
      <c r="D523" s="4" t="s">
        <v>1751</v>
      </c>
      <c r="E523" s="4" t="s">
        <v>1596</v>
      </c>
      <c r="F523" s="4" t="s">
        <v>2011</v>
      </c>
      <c r="G523" s="17">
        <v>11.12</v>
      </c>
      <c r="H523" s="144">
        <v>2.4622999999999999</v>
      </c>
      <c r="I523" s="16" t="s">
        <v>1340</v>
      </c>
      <c r="J523" s="140">
        <v>1</v>
      </c>
      <c r="K523" s="140">
        <v>1</v>
      </c>
      <c r="L523" s="140">
        <v>1</v>
      </c>
    </row>
    <row r="524" spans="1:12">
      <c r="A524" s="16" t="s">
        <v>520</v>
      </c>
      <c r="B524" s="16">
        <v>264</v>
      </c>
      <c r="C524" s="16">
        <v>1</v>
      </c>
      <c r="D524" s="4" t="s">
        <v>1752</v>
      </c>
      <c r="E524" s="4" t="s">
        <v>1596</v>
      </c>
      <c r="F524" s="4" t="s">
        <v>2011</v>
      </c>
      <c r="G524" s="17">
        <v>3.9420000000000002</v>
      </c>
      <c r="H524" s="144">
        <v>0.92390000000000005</v>
      </c>
      <c r="I524" s="16" t="s">
        <v>1340</v>
      </c>
      <c r="J524" s="140">
        <v>1</v>
      </c>
      <c r="K524" s="140">
        <v>1</v>
      </c>
      <c r="L524" s="140">
        <v>1</v>
      </c>
    </row>
    <row r="525" spans="1:12">
      <c r="A525" s="16" t="s">
        <v>521</v>
      </c>
      <c r="B525" s="16">
        <v>264</v>
      </c>
      <c r="C525" s="16">
        <v>2</v>
      </c>
      <c r="D525" s="4" t="s">
        <v>1752</v>
      </c>
      <c r="E525" s="4" t="s">
        <v>1596</v>
      </c>
      <c r="F525" s="4" t="s">
        <v>2011</v>
      </c>
      <c r="G525" s="17">
        <v>4.38</v>
      </c>
      <c r="H525" s="144">
        <v>1.1013999999999999</v>
      </c>
      <c r="I525" s="16" t="s">
        <v>1340</v>
      </c>
      <c r="J525" s="140">
        <v>1</v>
      </c>
      <c r="K525" s="140">
        <v>1</v>
      </c>
      <c r="L525" s="140">
        <v>1</v>
      </c>
    </row>
    <row r="526" spans="1:12">
      <c r="A526" s="16" t="s">
        <v>522</v>
      </c>
      <c r="B526" s="16">
        <v>264</v>
      </c>
      <c r="C526" s="16">
        <v>3</v>
      </c>
      <c r="D526" s="4" t="s">
        <v>1752</v>
      </c>
      <c r="E526" s="4" t="s">
        <v>1596</v>
      </c>
      <c r="F526" s="4" t="s">
        <v>2011</v>
      </c>
      <c r="G526" s="17">
        <v>8.26</v>
      </c>
      <c r="H526" s="144">
        <v>1.6094999999999999</v>
      </c>
      <c r="I526" s="16" t="s">
        <v>1340</v>
      </c>
      <c r="J526" s="140">
        <v>1</v>
      </c>
      <c r="K526" s="140">
        <v>1</v>
      </c>
      <c r="L526" s="140">
        <v>1</v>
      </c>
    </row>
    <row r="527" spans="1:12">
      <c r="A527" s="16" t="s">
        <v>523</v>
      </c>
      <c r="B527" s="16">
        <v>264</v>
      </c>
      <c r="C527" s="16">
        <v>4</v>
      </c>
      <c r="D527" s="4" t="s">
        <v>1752</v>
      </c>
      <c r="E527" s="4" t="s">
        <v>1596</v>
      </c>
      <c r="F527" s="4" t="s">
        <v>2011</v>
      </c>
      <c r="G527" s="17">
        <v>17.399999999999999</v>
      </c>
      <c r="H527" s="144">
        <v>3.4607999999999999</v>
      </c>
      <c r="I527" s="16" t="s">
        <v>1340</v>
      </c>
      <c r="J527" s="140">
        <v>1</v>
      </c>
      <c r="K527" s="140">
        <v>1</v>
      </c>
      <c r="L527" s="140">
        <v>1</v>
      </c>
    </row>
    <row r="528" spans="1:12">
      <c r="A528" s="16" t="s">
        <v>524</v>
      </c>
      <c r="B528" s="16">
        <v>279</v>
      </c>
      <c r="C528" s="16">
        <v>1</v>
      </c>
      <c r="D528" s="4" t="s">
        <v>1753</v>
      </c>
      <c r="E528" s="4" t="s">
        <v>1596</v>
      </c>
      <c r="F528" s="4" t="s">
        <v>2011</v>
      </c>
      <c r="G528" s="17">
        <v>2.57</v>
      </c>
      <c r="H528" s="144">
        <v>0.38800000000000001</v>
      </c>
      <c r="I528" s="16" t="s">
        <v>1340</v>
      </c>
      <c r="J528" s="140">
        <v>1</v>
      </c>
      <c r="K528" s="140">
        <v>1</v>
      </c>
      <c r="L528" s="140">
        <v>1</v>
      </c>
    </row>
    <row r="529" spans="1:12">
      <c r="A529" s="16" t="s">
        <v>525</v>
      </c>
      <c r="B529" s="16">
        <v>279</v>
      </c>
      <c r="C529" s="16">
        <v>2</v>
      </c>
      <c r="D529" s="4" t="s">
        <v>1753</v>
      </c>
      <c r="E529" s="4" t="s">
        <v>1596</v>
      </c>
      <c r="F529" s="4" t="s">
        <v>2011</v>
      </c>
      <c r="G529" s="17">
        <v>3.22</v>
      </c>
      <c r="H529" s="144">
        <v>0.47339999999999999</v>
      </c>
      <c r="I529" s="16" t="s">
        <v>1340</v>
      </c>
      <c r="J529" s="140">
        <v>1</v>
      </c>
      <c r="K529" s="140">
        <v>1</v>
      </c>
      <c r="L529" s="140">
        <v>1</v>
      </c>
    </row>
    <row r="530" spans="1:12">
      <c r="A530" s="16" t="s">
        <v>526</v>
      </c>
      <c r="B530" s="16">
        <v>279</v>
      </c>
      <c r="C530" s="16">
        <v>3</v>
      </c>
      <c r="D530" s="4" t="s">
        <v>1753</v>
      </c>
      <c r="E530" s="4" t="s">
        <v>1596</v>
      </c>
      <c r="F530" s="4" t="s">
        <v>2011</v>
      </c>
      <c r="G530" s="17">
        <v>4.6100000000000003</v>
      </c>
      <c r="H530" s="144">
        <v>0.66610000000000003</v>
      </c>
      <c r="I530" s="16" t="s">
        <v>1340</v>
      </c>
      <c r="J530" s="140">
        <v>1</v>
      </c>
      <c r="K530" s="140">
        <v>1</v>
      </c>
      <c r="L530" s="140">
        <v>1</v>
      </c>
    </row>
    <row r="531" spans="1:12">
      <c r="A531" s="16" t="s">
        <v>527</v>
      </c>
      <c r="B531" s="16">
        <v>279</v>
      </c>
      <c r="C531" s="16">
        <v>4</v>
      </c>
      <c r="D531" s="4" t="s">
        <v>1753</v>
      </c>
      <c r="E531" s="4" t="s">
        <v>1596</v>
      </c>
      <c r="F531" s="4" t="s">
        <v>2011</v>
      </c>
      <c r="G531" s="17">
        <v>8.64</v>
      </c>
      <c r="H531" s="144">
        <v>1.3932</v>
      </c>
      <c r="I531" s="16" t="s">
        <v>1340</v>
      </c>
      <c r="J531" s="140">
        <v>1</v>
      </c>
      <c r="K531" s="140">
        <v>1</v>
      </c>
      <c r="L531" s="140">
        <v>1</v>
      </c>
    </row>
    <row r="532" spans="1:12">
      <c r="A532" s="16" t="s">
        <v>528</v>
      </c>
      <c r="B532" s="16">
        <v>280</v>
      </c>
      <c r="C532" s="16">
        <v>1</v>
      </c>
      <c r="D532" s="4" t="s">
        <v>1754</v>
      </c>
      <c r="E532" s="4" t="s">
        <v>1596</v>
      </c>
      <c r="F532" s="4" t="s">
        <v>2011</v>
      </c>
      <c r="G532" s="17">
        <v>2.4500000000000002</v>
      </c>
      <c r="H532" s="144">
        <v>0.40260000000000001</v>
      </c>
      <c r="I532" s="16" t="s">
        <v>1340</v>
      </c>
      <c r="J532" s="140">
        <v>1</v>
      </c>
      <c r="K532" s="140">
        <v>1</v>
      </c>
      <c r="L532" s="140">
        <v>1</v>
      </c>
    </row>
    <row r="533" spans="1:12">
      <c r="A533" s="16" t="s">
        <v>529</v>
      </c>
      <c r="B533" s="16">
        <v>280</v>
      </c>
      <c r="C533" s="16">
        <v>2</v>
      </c>
      <c r="D533" s="4" t="s">
        <v>1754</v>
      </c>
      <c r="E533" s="4" t="s">
        <v>1596</v>
      </c>
      <c r="F533" s="4" t="s">
        <v>2011</v>
      </c>
      <c r="G533" s="17">
        <v>3.16</v>
      </c>
      <c r="H533" s="144">
        <v>0.49859999999999999</v>
      </c>
      <c r="I533" s="16" t="s">
        <v>1340</v>
      </c>
      <c r="J533" s="140">
        <v>1</v>
      </c>
      <c r="K533" s="140">
        <v>1</v>
      </c>
      <c r="L533" s="140">
        <v>1</v>
      </c>
    </row>
    <row r="534" spans="1:12">
      <c r="A534" s="16" t="s">
        <v>530</v>
      </c>
      <c r="B534" s="16">
        <v>280</v>
      </c>
      <c r="C534" s="16">
        <v>3</v>
      </c>
      <c r="D534" s="4" t="s">
        <v>1754</v>
      </c>
      <c r="E534" s="4" t="s">
        <v>1596</v>
      </c>
      <c r="F534" s="4" t="s">
        <v>2011</v>
      </c>
      <c r="G534" s="17">
        <v>4.84</v>
      </c>
      <c r="H534" s="144">
        <v>0.72230000000000005</v>
      </c>
      <c r="I534" s="16" t="s">
        <v>1340</v>
      </c>
      <c r="J534" s="140">
        <v>1</v>
      </c>
      <c r="K534" s="140">
        <v>1</v>
      </c>
      <c r="L534" s="140">
        <v>1</v>
      </c>
    </row>
    <row r="535" spans="1:12">
      <c r="A535" s="16" t="s">
        <v>531</v>
      </c>
      <c r="B535" s="16">
        <v>280</v>
      </c>
      <c r="C535" s="16">
        <v>4</v>
      </c>
      <c r="D535" s="4" t="s">
        <v>1754</v>
      </c>
      <c r="E535" s="4" t="s">
        <v>1596</v>
      </c>
      <c r="F535" s="4" t="s">
        <v>2011</v>
      </c>
      <c r="G535" s="17">
        <v>9.0299999999999994</v>
      </c>
      <c r="H535" s="144">
        <v>1.4421999999999999</v>
      </c>
      <c r="I535" s="16" t="s">
        <v>1340</v>
      </c>
      <c r="J535" s="140">
        <v>1</v>
      </c>
      <c r="K535" s="140">
        <v>1</v>
      </c>
      <c r="L535" s="140">
        <v>1</v>
      </c>
    </row>
    <row r="536" spans="1:12">
      <c r="A536" s="16" t="s">
        <v>532</v>
      </c>
      <c r="B536" s="16">
        <v>281</v>
      </c>
      <c r="C536" s="16">
        <v>1</v>
      </c>
      <c r="D536" s="4" t="s">
        <v>1755</v>
      </c>
      <c r="E536" s="4" t="s">
        <v>1596</v>
      </c>
      <c r="F536" s="4" t="s">
        <v>2011</v>
      </c>
      <c r="G536" s="17">
        <v>2.58</v>
      </c>
      <c r="H536" s="144">
        <v>0.53580000000000005</v>
      </c>
      <c r="I536" s="16" t="s">
        <v>1340</v>
      </c>
      <c r="J536" s="140">
        <v>1</v>
      </c>
      <c r="K536" s="140">
        <v>1</v>
      </c>
      <c r="L536" s="140">
        <v>1</v>
      </c>
    </row>
    <row r="537" spans="1:12">
      <c r="A537" s="16" t="s">
        <v>533</v>
      </c>
      <c r="B537" s="16">
        <v>281</v>
      </c>
      <c r="C537" s="16">
        <v>2</v>
      </c>
      <c r="D537" s="4" t="s">
        <v>1755</v>
      </c>
      <c r="E537" s="4" t="s">
        <v>1596</v>
      </c>
      <c r="F537" s="4" t="s">
        <v>2011</v>
      </c>
      <c r="G537" s="17">
        <v>3.67</v>
      </c>
      <c r="H537" s="144">
        <v>0.6411</v>
      </c>
      <c r="I537" s="16" t="s">
        <v>1340</v>
      </c>
      <c r="J537" s="140">
        <v>1</v>
      </c>
      <c r="K537" s="140">
        <v>1</v>
      </c>
      <c r="L537" s="140">
        <v>1</v>
      </c>
    </row>
    <row r="538" spans="1:12">
      <c r="A538" s="16" t="s">
        <v>534</v>
      </c>
      <c r="B538" s="16">
        <v>281</v>
      </c>
      <c r="C538" s="16">
        <v>3</v>
      </c>
      <c r="D538" s="4" t="s">
        <v>1755</v>
      </c>
      <c r="E538" s="4" t="s">
        <v>1596</v>
      </c>
      <c r="F538" s="4" t="s">
        <v>2011</v>
      </c>
      <c r="G538" s="17">
        <v>5.14</v>
      </c>
      <c r="H538" s="144">
        <v>0.81899999999999995</v>
      </c>
      <c r="I538" s="16" t="s">
        <v>1340</v>
      </c>
      <c r="J538" s="140">
        <v>1</v>
      </c>
      <c r="K538" s="140">
        <v>1</v>
      </c>
      <c r="L538" s="140">
        <v>1</v>
      </c>
    </row>
    <row r="539" spans="1:12">
      <c r="A539" s="16" t="s">
        <v>535</v>
      </c>
      <c r="B539" s="16">
        <v>281</v>
      </c>
      <c r="C539" s="16">
        <v>4</v>
      </c>
      <c r="D539" s="4" t="s">
        <v>1755</v>
      </c>
      <c r="E539" s="4" t="s">
        <v>1596</v>
      </c>
      <c r="F539" s="4" t="s">
        <v>2011</v>
      </c>
      <c r="G539" s="17">
        <v>7.99</v>
      </c>
      <c r="H539" s="144">
        <v>1.2051000000000001</v>
      </c>
      <c r="I539" s="16" t="s">
        <v>1340</v>
      </c>
      <c r="J539" s="140">
        <v>1</v>
      </c>
      <c r="K539" s="140">
        <v>1</v>
      </c>
      <c r="L539" s="140">
        <v>1</v>
      </c>
    </row>
    <row r="540" spans="1:12">
      <c r="A540" s="16" t="s">
        <v>536</v>
      </c>
      <c r="B540" s="16">
        <v>282</v>
      </c>
      <c r="C540" s="16">
        <v>1</v>
      </c>
      <c r="D540" s="4" t="s">
        <v>1756</v>
      </c>
      <c r="E540" s="4" t="s">
        <v>1596</v>
      </c>
      <c r="F540" s="4" t="s">
        <v>2011</v>
      </c>
      <c r="G540" s="17">
        <v>2.74</v>
      </c>
      <c r="H540" s="144">
        <v>0.4199</v>
      </c>
      <c r="I540" s="16" t="s">
        <v>1340</v>
      </c>
      <c r="J540" s="140">
        <v>1</v>
      </c>
      <c r="K540" s="140">
        <v>1</v>
      </c>
      <c r="L540" s="140">
        <v>1</v>
      </c>
    </row>
    <row r="541" spans="1:12">
      <c r="A541" s="16" t="s">
        <v>537</v>
      </c>
      <c r="B541" s="16">
        <v>282</v>
      </c>
      <c r="C541" s="16">
        <v>2</v>
      </c>
      <c r="D541" s="4" t="s">
        <v>1756</v>
      </c>
      <c r="E541" s="4" t="s">
        <v>1596</v>
      </c>
      <c r="F541" s="4" t="s">
        <v>2011</v>
      </c>
      <c r="G541" s="17">
        <v>3.34</v>
      </c>
      <c r="H541" s="144">
        <v>0.51270000000000004</v>
      </c>
      <c r="I541" s="16" t="s">
        <v>1340</v>
      </c>
      <c r="J541" s="140">
        <v>1</v>
      </c>
      <c r="K541" s="140">
        <v>1</v>
      </c>
      <c r="L541" s="140">
        <v>1</v>
      </c>
    </row>
    <row r="542" spans="1:12">
      <c r="A542" s="16" t="s">
        <v>538</v>
      </c>
      <c r="B542" s="16">
        <v>282</v>
      </c>
      <c r="C542" s="16">
        <v>3</v>
      </c>
      <c r="D542" s="4" t="s">
        <v>1756</v>
      </c>
      <c r="E542" s="4" t="s">
        <v>1596</v>
      </c>
      <c r="F542" s="4" t="s">
        <v>2011</v>
      </c>
      <c r="G542" s="17">
        <v>4.8899999999999997</v>
      </c>
      <c r="H542" s="144">
        <v>0.72060000000000002</v>
      </c>
      <c r="I542" s="16" t="s">
        <v>1340</v>
      </c>
      <c r="J542" s="140">
        <v>1</v>
      </c>
      <c r="K542" s="140">
        <v>1</v>
      </c>
      <c r="L542" s="140">
        <v>1</v>
      </c>
    </row>
    <row r="543" spans="1:12">
      <c r="A543" s="16" t="s">
        <v>539</v>
      </c>
      <c r="B543" s="16">
        <v>282</v>
      </c>
      <c r="C543" s="16">
        <v>4</v>
      </c>
      <c r="D543" s="4" t="s">
        <v>1756</v>
      </c>
      <c r="E543" s="4" t="s">
        <v>1596</v>
      </c>
      <c r="F543" s="4" t="s">
        <v>2011</v>
      </c>
      <c r="G543" s="17">
        <v>10.44</v>
      </c>
      <c r="H543" s="144">
        <v>1.6637999999999999</v>
      </c>
      <c r="I543" s="16" t="s">
        <v>1340</v>
      </c>
      <c r="J543" s="140">
        <v>1</v>
      </c>
      <c r="K543" s="140">
        <v>1</v>
      </c>
      <c r="L543" s="140">
        <v>1</v>
      </c>
    </row>
    <row r="544" spans="1:12">
      <c r="A544" s="16" t="s">
        <v>540</v>
      </c>
      <c r="B544" s="16">
        <v>283</v>
      </c>
      <c r="C544" s="16">
        <v>1</v>
      </c>
      <c r="D544" s="4" t="s">
        <v>1757</v>
      </c>
      <c r="E544" s="4" t="s">
        <v>1596</v>
      </c>
      <c r="F544" s="4" t="s">
        <v>2011</v>
      </c>
      <c r="G544" s="17">
        <v>2.4300000000000002</v>
      </c>
      <c r="H544" s="144">
        <v>0.40410000000000001</v>
      </c>
      <c r="I544" s="16" t="s">
        <v>1340</v>
      </c>
      <c r="J544" s="140">
        <v>1</v>
      </c>
      <c r="K544" s="140">
        <v>1</v>
      </c>
      <c r="L544" s="140">
        <v>1</v>
      </c>
    </row>
    <row r="545" spans="1:12">
      <c r="A545" s="16" t="s">
        <v>541</v>
      </c>
      <c r="B545" s="16">
        <v>283</v>
      </c>
      <c r="C545" s="16">
        <v>2</v>
      </c>
      <c r="D545" s="4" t="s">
        <v>1757</v>
      </c>
      <c r="E545" s="4" t="s">
        <v>1596</v>
      </c>
      <c r="F545" s="4" t="s">
        <v>2011</v>
      </c>
      <c r="G545" s="17">
        <v>2.99</v>
      </c>
      <c r="H545" s="144">
        <v>0.50280000000000002</v>
      </c>
      <c r="I545" s="16" t="s">
        <v>1340</v>
      </c>
      <c r="J545" s="140">
        <v>1</v>
      </c>
      <c r="K545" s="140">
        <v>1</v>
      </c>
      <c r="L545" s="140">
        <v>1</v>
      </c>
    </row>
    <row r="546" spans="1:12">
      <c r="A546" s="16" t="s">
        <v>542</v>
      </c>
      <c r="B546" s="16">
        <v>283</v>
      </c>
      <c r="C546" s="16">
        <v>3</v>
      </c>
      <c r="D546" s="4" t="s">
        <v>1757</v>
      </c>
      <c r="E546" s="4" t="s">
        <v>1596</v>
      </c>
      <c r="F546" s="4" t="s">
        <v>2011</v>
      </c>
      <c r="G546" s="17">
        <v>4.46</v>
      </c>
      <c r="H546" s="144">
        <v>0.69599999999999995</v>
      </c>
      <c r="I546" s="16" t="s">
        <v>1340</v>
      </c>
      <c r="J546" s="140">
        <v>1</v>
      </c>
      <c r="K546" s="140">
        <v>1</v>
      </c>
      <c r="L546" s="140">
        <v>1</v>
      </c>
    </row>
    <row r="547" spans="1:12">
      <c r="A547" s="16" t="s">
        <v>543</v>
      </c>
      <c r="B547" s="16">
        <v>283</v>
      </c>
      <c r="C547" s="16">
        <v>4</v>
      </c>
      <c r="D547" s="4" t="s">
        <v>1757</v>
      </c>
      <c r="E547" s="4" t="s">
        <v>1596</v>
      </c>
      <c r="F547" s="4" t="s">
        <v>2011</v>
      </c>
      <c r="G547" s="17">
        <v>8.26</v>
      </c>
      <c r="H547" s="144">
        <v>1.2816000000000001</v>
      </c>
      <c r="I547" s="16" t="s">
        <v>1340</v>
      </c>
      <c r="J547" s="140">
        <v>1</v>
      </c>
      <c r="K547" s="140">
        <v>1</v>
      </c>
      <c r="L547" s="140">
        <v>1</v>
      </c>
    </row>
    <row r="548" spans="1:12">
      <c r="A548" s="16" t="s">
        <v>544</v>
      </c>
      <c r="B548" s="16">
        <v>284</v>
      </c>
      <c r="C548" s="16">
        <v>1</v>
      </c>
      <c r="D548" s="4" t="s">
        <v>1758</v>
      </c>
      <c r="E548" s="4" t="s">
        <v>1596</v>
      </c>
      <c r="F548" s="4" t="s">
        <v>2011</v>
      </c>
      <c r="G548" s="17">
        <v>2.4</v>
      </c>
      <c r="H548" s="144">
        <v>0.51719999999999999</v>
      </c>
      <c r="I548" s="16" t="s">
        <v>1340</v>
      </c>
      <c r="J548" s="140">
        <v>1</v>
      </c>
      <c r="K548" s="140">
        <v>1</v>
      </c>
      <c r="L548" s="140">
        <v>1</v>
      </c>
    </row>
    <row r="549" spans="1:12">
      <c r="A549" s="16" t="s">
        <v>545</v>
      </c>
      <c r="B549" s="16">
        <v>284</v>
      </c>
      <c r="C549" s="16">
        <v>2</v>
      </c>
      <c r="D549" s="4" t="s">
        <v>1758</v>
      </c>
      <c r="E549" s="4" t="s">
        <v>1596</v>
      </c>
      <c r="F549" s="4" t="s">
        <v>2011</v>
      </c>
      <c r="G549" s="17">
        <v>3.18</v>
      </c>
      <c r="H549" s="144">
        <v>0.63109999999999999</v>
      </c>
      <c r="I549" s="16" t="s">
        <v>1340</v>
      </c>
      <c r="J549" s="140">
        <v>1</v>
      </c>
      <c r="K549" s="140">
        <v>1</v>
      </c>
      <c r="L549" s="140">
        <v>1</v>
      </c>
    </row>
    <row r="550" spans="1:12">
      <c r="A550" s="16" t="s">
        <v>546</v>
      </c>
      <c r="B550" s="16">
        <v>284</v>
      </c>
      <c r="C550" s="16">
        <v>3</v>
      </c>
      <c r="D550" s="4" t="s">
        <v>1758</v>
      </c>
      <c r="E550" s="4" t="s">
        <v>1596</v>
      </c>
      <c r="F550" s="4" t="s">
        <v>2011</v>
      </c>
      <c r="G550" s="17">
        <v>4.66</v>
      </c>
      <c r="H550" s="144">
        <v>0.82779999999999998</v>
      </c>
      <c r="I550" s="16" t="s">
        <v>1340</v>
      </c>
      <c r="J550" s="140">
        <v>1</v>
      </c>
      <c r="K550" s="140">
        <v>1</v>
      </c>
      <c r="L550" s="140">
        <v>1</v>
      </c>
    </row>
    <row r="551" spans="1:12">
      <c r="A551" s="16" t="s">
        <v>547</v>
      </c>
      <c r="B551" s="16">
        <v>284</v>
      </c>
      <c r="C551" s="16">
        <v>4</v>
      </c>
      <c r="D551" s="4" t="s">
        <v>1758</v>
      </c>
      <c r="E551" s="4" t="s">
        <v>1596</v>
      </c>
      <c r="F551" s="4" t="s">
        <v>2011</v>
      </c>
      <c r="G551" s="17">
        <v>8.7100000000000009</v>
      </c>
      <c r="H551" s="144">
        <v>1.4834000000000001</v>
      </c>
      <c r="I551" s="16" t="s">
        <v>1340</v>
      </c>
      <c r="J551" s="140">
        <v>1</v>
      </c>
      <c r="K551" s="140">
        <v>1</v>
      </c>
      <c r="L551" s="140">
        <v>1</v>
      </c>
    </row>
    <row r="552" spans="1:12">
      <c r="A552" s="16" t="s">
        <v>548</v>
      </c>
      <c r="B552" s="16">
        <v>301</v>
      </c>
      <c r="C552" s="16">
        <v>1</v>
      </c>
      <c r="D552" s="4" t="s">
        <v>1759</v>
      </c>
      <c r="E552" s="4" t="s">
        <v>1596</v>
      </c>
      <c r="F552" s="4" t="s">
        <v>2011</v>
      </c>
      <c r="G552" s="17">
        <v>2.87</v>
      </c>
      <c r="H552" s="144">
        <v>1.3458000000000001</v>
      </c>
      <c r="I552" s="16" t="s">
        <v>1340</v>
      </c>
      <c r="J552" s="140">
        <v>1</v>
      </c>
      <c r="K552" s="140">
        <v>1</v>
      </c>
      <c r="L552" s="140">
        <v>1</v>
      </c>
    </row>
    <row r="553" spans="1:12">
      <c r="A553" s="16" t="s">
        <v>549</v>
      </c>
      <c r="B553" s="16">
        <v>301</v>
      </c>
      <c r="C553" s="16">
        <v>2</v>
      </c>
      <c r="D553" s="4" t="s">
        <v>1759</v>
      </c>
      <c r="E553" s="4" t="s">
        <v>1596</v>
      </c>
      <c r="F553" s="4" t="s">
        <v>2011</v>
      </c>
      <c r="G553" s="17">
        <v>2.99</v>
      </c>
      <c r="H553" s="144">
        <v>1.4410000000000001</v>
      </c>
      <c r="I553" s="16" t="s">
        <v>1340</v>
      </c>
      <c r="J553" s="140">
        <v>1</v>
      </c>
      <c r="K553" s="140">
        <v>1</v>
      </c>
      <c r="L553" s="140">
        <v>1</v>
      </c>
    </row>
    <row r="554" spans="1:12">
      <c r="A554" s="16" t="s">
        <v>550</v>
      </c>
      <c r="B554" s="16">
        <v>301</v>
      </c>
      <c r="C554" s="16">
        <v>3</v>
      </c>
      <c r="D554" s="4" t="s">
        <v>1759</v>
      </c>
      <c r="E554" s="4" t="s">
        <v>1596</v>
      </c>
      <c r="F554" s="4" t="s">
        <v>2011</v>
      </c>
      <c r="G554" s="17">
        <v>4.3899999999999997</v>
      </c>
      <c r="H554" s="144">
        <v>1.7295</v>
      </c>
      <c r="I554" s="16" t="s">
        <v>1340</v>
      </c>
      <c r="J554" s="140">
        <v>1</v>
      </c>
      <c r="K554" s="140">
        <v>1</v>
      </c>
      <c r="L554" s="140">
        <v>1</v>
      </c>
    </row>
    <row r="555" spans="1:12">
      <c r="A555" s="16" t="s">
        <v>551</v>
      </c>
      <c r="B555" s="16">
        <v>301</v>
      </c>
      <c r="C555" s="16">
        <v>4</v>
      </c>
      <c r="D555" s="4" t="s">
        <v>1759</v>
      </c>
      <c r="E555" s="4" t="s">
        <v>1596</v>
      </c>
      <c r="F555" s="4" t="s">
        <v>2011</v>
      </c>
      <c r="G555" s="17">
        <v>9.5299999999999994</v>
      </c>
      <c r="H555" s="144">
        <v>2.5525000000000002</v>
      </c>
      <c r="I555" s="16" t="s">
        <v>1340</v>
      </c>
      <c r="J555" s="140">
        <v>1</v>
      </c>
      <c r="K555" s="140">
        <v>1</v>
      </c>
      <c r="L555" s="140">
        <v>1</v>
      </c>
    </row>
    <row r="556" spans="1:12">
      <c r="A556" s="16" t="s">
        <v>552</v>
      </c>
      <c r="B556" s="16">
        <v>302</v>
      </c>
      <c r="C556" s="16">
        <v>1</v>
      </c>
      <c r="D556" s="4" t="s">
        <v>1760</v>
      </c>
      <c r="E556" s="4" t="s">
        <v>1596</v>
      </c>
      <c r="F556" s="4" t="s">
        <v>2011</v>
      </c>
      <c r="G556" s="17">
        <v>2.21</v>
      </c>
      <c r="H556" s="144">
        <v>1.3092999999999999</v>
      </c>
      <c r="I556" s="16" t="s">
        <v>1340</v>
      </c>
      <c r="J556" s="140">
        <v>1</v>
      </c>
      <c r="K556" s="140">
        <v>1</v>
      </c>
      <c r="L556" s="140">
        <v>1</v>
      </c>
    </row>
    <row r="557" spans="1:12">
      <c r="A557" s="16" t="s">
        <v>553</v>
      </c>
      <c r="B557" s="16">
        <v>302</v>
      </c>
      <c r="C557" s="16">
        <v>2</v>
      </c>
      <c r="D557" s="4" t="s">
        <v>1760</v>
      </c>
      <c r="E557" s="4" t="s">
        <v>1596</v>
      </c>
      <c r="F557" s="4" t="s">
        <v>2011</v>
      </c>
      <c r="G557" s="17">
        <v>2.57</v>
      </c>
      <c r="H557" s="144">
        <v>1.3911</v>
      </c>
      <c r="I557" s="16" t="s">
        <v>1340</v>
      </c>
      <c r="J557" s="140">
        <v>1</v>
      </c>
      <c r="K557" s="140">
        <v>1</v>
      </c>
      <c r="L557" s="140">
        <v>1</v>
      </c>
    </row>
    <row r="558" spans="1:12">
      <c r="A558" s="16" t="s">
        <v>554</v>
      </c>
      <c r="B558" s="16">
        <v>302</v>
      </c>
      <c r="C558" s="16">
        <v>3</v>
      </c>
      <c r="D558" s="4" t="s">
        <v>1760</v>
      </c>
      <c r="E558" s="4" t="s">
        <v>1596</v>
      </c>
      <c r="F558" s="4" t="s">
        <v>2011</v>
      </c>
      <c r="G558" s="17">
        <v>3.88</v>
      </c>
      <c r="H558" s="144">
        <v>1.6646000000000001</v>
      </c>
      <c r="I558" s="16" t="s">
        <v>1340</v>
      </c>
      <c r="J558" s="140">
        <v>1</v>
      </c>
      <c r="K558" s="140">
        <v>1</v>
      </c>
      <c r="L558" s="140">
        <v>1</v>
      </c>
    </row>
    <row r="559" spans="1:12">
      <c r="A559" s="16" t="s">
        <v>555</v>
      </c>
      <c r="B559" s="16">
        <v>302</v>
      </c>
      <c r="C559" s="16">
        <v>4</v>
      </c>
      <c r="D559" s="4" t="s">
        <v>1760</v>
      </c>
      <c r="E559" s="4" t="s">
        <v>1596</v>
      </c>
      <c r="F559" s="4" t="s">
        <v>2011</v>
      </c>
      <c r="G559" s="17">
        <v>8.66</v>
      </c>
      <c r="H559" s="144">
        <v>2.6494</v>
      </c>
      <c r="I559" s="16" t="s">
        <v>1340</v>
      </c>
      <c r="J559" s="140">
        <v>1</v>
      </c>
      <c r="K559" s="140">
        <v>1</v>
      </c>
      <c r="L559" s="140">
        <v>1</v>
      </c>
    </row>
    <row r="560" spans="1:12">
      <c r="A560" s="16" t="s">
        <v>556</v>
      </c>
      <c r="B560" s="16">
        <v>303</v>
      </c>
      <c r="C560" s="16">
        <v>1</v>
      </c>
      <c r="D560" s="4" t="s">
        <v>1761</v>
      </c>
      <c r="E560" s="4" t="s">
        <v>1596</v>
      </c>
      <c r="F560" s="4" t="s">
        <v>2011</v>
      </c>
      <c r="G560" s="17">
        <v>3.75</v>
      </c>
      <c r="H560" s="144">
        <v>3.6939000000000002</v>
      </c>
      <c r="I560" s="16" t="s">
        <v>1340</v>
      </c>
      <c r="J560" s="140">
        <v>1</v>
      </c>
      <c r="K560" s="140">
        <v>1</v>
      </c>
      <c r="L560" s="140">
        <v>1</v>
      </c>
    </row>
    <row r="561" spans="1:12">
      <c r="A561" s="16" t="s">
        <v>557</v>
      </c>
      <c r="B561" s="16">
        <v>303</v>
      </c>
      <c r="C561" s="16">
        <v>2</v>
      </c>
      <c r="D561" s="4" t="s">
        <v>1761</v>
      </c>
      <c r="E561" s="4" t="s">
        <v>1596</v>
      </c>
      <c r="F561" s="4" t="s">
        <v>2011</v>
      </c>
      <c r="G561" s="17">
        <v>4.78</v>
      </c>
      <c r="H561" s="144">
        <v>4.1341000000000001</v>
      </c>
      <c r="I561" s="16" t="s">
        <v>1340</v>
      </c>
      <c r="J561" s="140">
        <v>1</v>
      </c>
      <c r="K561" s="140">
        <v>1</v>
      </c>
      <c r="L561" s="140">
        <v>1</v>
      </c>
    </row>
    <row r="562" spans="1:12">
      <c r="A562" s="16" t="s">
        <v>558</v>
      </c>
      <c r="B562" s="16">
        <v>303</v>
      </c>
      <c r="C562" s="16">
        <v>3</v>
      </c>
      <c r="D562" s="4" t="s">
        <v>1761</v>
      </c>
      <c r="E562" s="4" t="s">
        <v>1596</v>
      </c>
      <c r="F562" s="4" t="s">
        <v>2011</v>
      </c>
      <c r="G562" s="17">
        <v>7.02</v>
      </c>
      <c r="H562" s="144">
        <v>5.4036999999999997</v>
      </c>
      <c r="I562" s="16" t="s">
        <v>1340</v>
      </c>
      <c r="J562" s="140">
        <v>1</v>
      </c>
      <c r="K562" s="140">
        <v>1</v>
      </c>
      <c r="L562" s="140">
        <v>1</v>
      </c>
    </row>
    <row r="563" spans="1:12">
      <c r="A563" s="16" t="s">
        <v>559</v>
      </c>
      <c r="B563" s="16">
        <v>303</v>
      </c>
      <c r="C563" s="16">
        <v>4</v>
      </c>
      <c r="D563" s="4" t="s">
        <v>1761</v>
      </c>
      <c r="E563" s="4" t="s">
        <v>1596</v>
      </c>
      <c r="F563" s="4" t="s">
        <v>2011</v>
      </c>
      <c r="G563" s="17">
        <v>12.95</v>
      </c>
      <c r="H563" s="144">
        <v>6.9859</v>
      </c>
      <c r="I563" s="16" t="s">
        <v>1340</v>
      </c>
      <c r="J563" s="140">
        <v>1</v>
      </c>
      <c r="K563" s="140">
        <v>1</v>
      </c>
      <c r="L563" s="140">
        <v>1</v>
      </c>
    </row>
    <row r="564" spans="1:12">
      <c r="A564" s="16" t="s">
        <v>560</v>
      </c>
      <c r="B564" s="16">
        <v>304</v>
      </c>
      <c r="C564" s="16">
        <v>1</v>
      </c>
      <c r="D564" s="4" t="s">
        <v>1762</v>
      </c>
      <c r="E564" s="4" t="s">
        <v>1596</v>
      </c>
      <c r="F564" s="4" t="s">
        <v>2011</v>
      </c>
      <c r="G564" s="17">
        <v>2.68</v>
      </c>
      <c r="H564" s="144">
        <v>2.2641</v>
      </c>
      <c r="I564" s="16" t="s">
        <v>1340</v>
      </c>
      <c r="J564" s="140">
        <v>1</v>
      </c>
      <c r="K564" s="140">
        <v>1</v>
      </c>
      <c r="L564" s="140">
        <v>1</v>
      </c>
    </row>
    <row r="565" spans="1:12">
      <c r="A565" s="16" t="s">
        <v>561</v>
      </c>
      <c r="B565" s="16">
        <v>304</v>
      </c>
      <c r="C565" s="16">
        <v>2</v>
      </c>
      <c r="D565" s="4" t="s">
        <v>1762</v>
      </c>
      <c r="E565" s="4" t="s">
        <v>1596</v>
      </c>
      <c r="F565" s="4" t="s">
        <v>2011</v>
      </c>
      <c r="G565" s="17">
        <v>3.4</v>
      </c>
      <c r="H565" s="144">
        <v>2.5476000000000001</v>
      </c>
      <c r="I565" s="16" t="s">
        <v>1340</v>
      </c>
      <c r="J565" s="140">
        <v>1</v>
      </c>
      <c r="K565" s="140">
        <v>1</v>
      </c>
      <c r="L565" s="140">
        <v>1</v>
      </c>
    </row>
    <row r="566" spans="1:12">
      <c r="A566" s="16" t="s">
        <v>562</v>
      </c>
      <c r="B566" s="16">
        <v>304</v>
      </c>
      <c r="C566" s="16">
        <v>3</v>
      </c>
      <c r="D566" s="4" t="s">
        <v>1762</v>
      </c>
      <c r="E566" s="4" t="s">
        <v>1596</v>
      </c>
      <c r="F566" s="4" t="s">
        <v>2011</v>
      </c>
      <c r="G566" s="17">
        <v>6.11</v>
      </c>
      <c r="H566" s="144">
        <v>3.5325000000000002</v>
      </c>
      <c r="I566" s="16" t="s">
        <v>1340</v>
      </c>
      <c r="J566" s="140">
        <v>1</v>
      </c>
      <c r="K566" s="140">
        <v>1</v>
      </c>
      <c r="L566" s="140">
        <v>1</v>
      </c>
    </row>
    <row r="567" spans="1:12">
      <c r="A567" s="16" t="s">
        <v>563</v>
      </c>
      <c r="B567" s="16">
        <v>304</v>
      </c>
      <c r="C567" s="16">
        <v>4</v>
      </c>
      <c r="D567" s="4" t="s">
        <v>1762</v>
      </c>
      <c r="E567" s="4" t="s">
        <v>1596</v>
      </c>
      <c r="F567" s="4" t="s">
        <v>2011</v>
      </c>
      <c r="G567" s="17">
        <v>12.97</v>
      </c>
      <c r="H567" s="144">
        <v>5.3045999999999998</v>
      </c>
      <c r="I567" s="16" t="s">
        <v>1340</v>
      </c>
      <c r="J567" s="140">
        <v>1</v>
      </c>
      <c r="K567" s="140">
        <v>1</v>
      </c>
      <c r="L567" s="140">
        <v>1</v>
      </c>
    </row>
    <row r="568" spans="1:12">
      <c r="A568" s="16" t="s">
        <v>564</v>
      </c>
      <c r="B568" s="16">
        <v>305</v>
      </c>
      <c r="C568" s="16">
        <v>1</v>
      </c>
      <c r="D568" s="4" t="s">
        <v>1763</v>
      </c>
      <c r="E568" s="4" t="s">
        <v>1596</v>
      </c>
      <c r="F568" s="4" t="s">
        <v>2011</v>
      </c>
      <c r="G568" s="17">
        <v>4.01</v>
      </c>
      <c r="H568" s="144">
        <v>0.79010000000000002</v>
      </c>
      <c r="I568" s="16" t="s">
        <v>1340</v>
      </c>
      <c r="J568" s="140">
        <v>1</v>
      </c>
      <c r="K568" s="140">
        <v>1</v>
      </c>
      <c r="L568" s="140">
        <v>1</v>
      </c>
    </row>
    <row r="569" spans="1:12">
      <c r="A569" s="16" t="s">
        <v>565</v>
      </c>
      <c r="B569" s="16">
        <v>305</v>
      </c>
      <c r="C569" s="16">
        <v>2</v>
      </c>
      <c r="D569" s="4" t="s">
        <v>1763</v>
      </c>
      <c r="E569" s="4" t="s">
        <v>1596</v>
      </c>
      <c r="F569" s="4" t="s">
        <v>2011</v>
      </c>
      <c r="G569" s="17">
        <v>5.86</v>
      </c>
      <c r="H569" s="144">
        <v>1.026</v>
      </c>
      <c r="I569" s="16" t="s">
        <v>1340</v>
      </c>
      <c r="J569" s="140">
        <v>1</v>
      </c>
      <c r="K569" s="140">
        <v>1</v>
      </c>
      <c r="L569" s="140">
        <v>1</v>
      </c>
    </row>
    <row r="570" spans="1:12">
      <c r="A570" s="16" t="s">
        <v>566</v>
      </c>
      <c r="B570" s="16">
        <v>305</v>
      </c>
      <c r="C570" s="16">
        <v>3</v>
      </c>
      <c r="D570" s="4" t="s">
        <v>1763</v>
      </c>
      <c r="E570" s="4" t="s">
        <v>1596</v>
      </c>
      <c r="F570" s="4" t="s">
        <v>2011</v>
      </c>
      <c r="G570" s="17">
        <v>8.8800000000000008</v>
      </c>
      <c r="H570" s="144">
        <v>1.5185</v>
      </c>
      <c r="I570" s="16" t="s">
        <v>1340</v>
      </c>
      <c r="J570" s="140">
        <v>1</v>
      </c>
      <c r="K570" s="140">
        <v>1</v>
      </c>
      <c r="L570" s="140">
        <v>1</v>
      </c>
    </row>
    <row r="571" spans="1:12">
      <c r="A571" s="16" t="s">
        <v>567</v>
      </c>
      <c r="B571" s="16">
        <v>305</v>
      </c>
      <c r="C571" s="16">
        <v>4</v>
      </c>
      <c r="D571" s="4" t="s">
        <v>1763</v>
      </c>
      <c r="E571" s="4" t="s">
        <v>1596</v>
      </c>
      <c r="F571" s="4" t="s">
        <v>2011</v>
      </c>
      <c r="G571" s="17">
        <v>15.31</v>
      </c>
      <c r="H571" s="144">
        <v>2.8271000000000002</v>
      </c>
      <c r="I571" s="16" t="s">
        <v>1340</v>
      </c>
      <c r="J571" s="140">
        <v>1</v>
      </c>
      <c r="K571" s="140">
        <v>1</v>
      </c>
      <c r="L571" s="140">
        <v>1</v>
      </c>
    </row>
    <row r="572" spans="1:12">
      <c r="A572" s="16" t="s">
        <v>568</v>
      </c>
      <c r="B572" s="16">
        <v>308</v>
      </c>
      <c r="C572" s="16">
        <v>1</v>
      </c>
      <c r="D572" s="4" t="s">
        <v>1764</v>
      </c>
      <c r="E572" s="4" t="s">
        <v>1590</v>
      </c>
      <c r="F572" s="4" t="s">
        <v>1590</v>
      </c>
      <c r="G572" s="17">
        <v>3.64</v>
      </c>
      <c r="H572" s="144">
        <v>1.0730999999999999</v>
      </c>
      <c r="I572" s="16" t="s">
        <v>1340</v>
      </c>
      <c r="J572" s="140">
        <v>1.75</v>
      </c>
      <c r="K572" s="140">
        <v>1.75</v>
      </c>
      <c r="L572" s="140">
        <v>1.75</v>
      </c>
    </row>
    <row r="573" spans="1:12">
      <c r="A573" s="16" t="s">
        <v>569</v>
      </c>
      <c r="B573" s="16">
        <v>308</v>
      </c>
      <c r="C573" s="16">
        <v>2</v>
      </c>
      <c r="D573" s="4" t="s">
        <v>1764</v>
      </c>
      <c r="E573" s="4" t="s">
        <v>1590</v>
      </c>
      <c r="F573" s="4" t="s">
        <v>1590</v>
      </c>
      <c r="G573" s="17">
        <v>4.4800000000000004</v>
      </c>
      <c r="H573" s="144">
        <v>1.2536</v>
      </c>
      <c r="I573" s="16" t="s">
        <v>1340</v>
      </c>
      <c r="J573" s="140">
        <v>1.75</v>
      </c>
      <c r="K573" s="140">
        <v>1.75</v>
      </c>
      <c r="L573" s="140">
        <v>1.75</v>
      </c>
    </row>
    <row r="574" spans="1:12">
      <c r="A574" s="16" t="s">
        <v>570</v>
      </c>
      <c r="B574" s="16">
        <v>308</v>
      </c>
      <c r="C574" s="16">
        <v>3</v>
      </c>
      <c r="D574" s="4" t="s">
        <v>1764</v>
      </c>
      <c r="E574" s="4" t="s">
        <v>1590</v>
      </c>
      <c r="F574" s="4" t="s">
        <v>1590</v>
      </c>
      <c r="G574" s="17">
        <v>5.79</v>
      </c>
      <c r="H574" s="144">
        <v>1.5192000000000001</v>
      </c>
      <c r="I574" s="16" t="s">
        <v>1340</v>
      </c>
      <c r="J574" s="140">
        <v>1.75</v>
      </c>
      <c r="K574" s="140">
        <v>1.75</v>
      </c>
      <c r="L574" s="140">
        <v>1.75</v>
      </c>
    </row>
    <row r="575" spans="1:12">
      <c r="A575" s="16" t="s">
        <v>571</v>
      </c>
      <c r="B575" s="16">
        <v>308</v>
      </c>
      <c r="C575" s="16">
        <v>4</v>
      </c>
      <c r="D575" s="4" t="s">
        <v>1764</v>
      </c>
      <c r="E575" s="4" t="s">
        <v>1590</v>
      </c>
      <c r="F575" s="4" t="s">
        <v>1590</v>
      </c>
      <c r="G575" s="17">
        <v>9.2799999999999994</v>
      </c>
      <c r="H575" s="144">
        <v>2.2770000000000001</v>
      </c>
      <c r="I575" s="16" t="s">
        <v>1340</v>
      </c>
      <c r="J575" s="140">
        <v>1.75</v>
      </c>
      <c r="K575" s="140">
        <v>1.75</v>
      </c>
      <c r="L575" s="140">
        <v>1.75</v>
      </c>
    </row>
    <row r="576" spans="1:12">
      <c r="A576" s="16" t="s">
        <v>572</v>
      </c>
      <c r="B576" s="16">
        <v>309</v>
      </c>
      <c r="C576" s="16">
        <v>1</v>
      </c>
      <c r="D576" s="4" t="s">
        <v>1765</v>
      </c>
      <c r="E576" s="4" t="s">
        <v>1596</v>
      </c>
      <c r="F576" s="4" t="s">
        <v>2011</v>
      </c>
      <c r="G576" s="17">
        <v>2.58</v>
      </c>
      <c r="H576" s="144">
        <v>1.1251</v>
      </c>
      <c r="I576" s="16" t="s">
        <v>1340</v>
      </c>
      <c r="J576" s="140">
        <v>1</v>
      </c>
      <c r="K576" s="140">
        <v>1</v>
      </c>
      <c r="L576" s="140">
        <v>1</v>
      </c>
    </row>
    <row r="577" spans="1:12">
      <c r="A577" s="16" t="s">
        <v>573</v>
      </c>
      <c r="B577" s="16">
        <v>309</v>
      </c>
      <c r="C577" s="16">
        <v>2</v>
      </c>
      <c r="D577" s="4" t="s">
        <v>1765</v>
      </c>
      <c r="E577" s="4" t="s">
        <v>1596</v>
      </c>
      <c r="F577" s="4" t="s">
        <v>2011</v>
      </c>
      <c r="G577" s="17">
        <v>4.04</v>
      </c>
      <c r="H577" s="144">
        <v>1.4354</v>
      </c>
      <c r="I577" s="16" t="s">
        <v>1340</v>
      </c>
      <c r="J577" s="140">
        <v>1</v>
      </c>
      <c r="K577" s="140">
        <v>1</v>
      </c>
      <c r="L577" s="140">
        <v>1</v>
      </c>
    </row>
    <row r="578" spans="1:12">
      <c r="A578" s="16" t="s">
        <v>574</v>
      </c>
      <c r="B578" s="16">
        <v>309</v>
      </c>
      <c r="C578" s="16">
        <v>3</v>
      </c>
      <c r="D578" s="4" t="s">
        <v>1765</v>
      </c>
      <c r="E578" s="4" t="s">
        <v>1596</v>
      </c>
      <c r="F578" s="4" t="s">
        <v>2011</v>
      </c>
      <c r="G578" s="17">
        <v>6.42</v>
      </c>
      <c r="H578" s="144">
        <v>1.8454999999999999</v>
      </c>
      <c r="I578" s="16" t="s">
        <v>1340</v>
      </c>
      <c r="J578" s="140">
        <v>1</v>
      </c>
      <c r="K578" s="140">
        <v>1</v>
      </c>
      <c r="L578" s="140">
        <v>1</v>
      </c>
    </row>
    <row r="579" spans="1:12">
      <c r="A579" s="16" t="s">
        <v>575</v>
      </c>
      <c r="B579" s="16">
        <v>309</v>
      </c>
      <c r="C579" s="16">
        <v>4</v>
      </c>
      <c r="D579" s="4" t="s">
        <v>1765</v>
      </c>
      <c r="E579" s="4" t="s">
        <v>1596</v>
      </c>
      <c r="F579" s="4" t="s">
        <v>2011</v>
      </c>
      <c r="G579" s="17">
        <v>12.66</v>
      </c>
      <c r="H579" s="144">
        <v>3.0666000000000002</v>
      </c>
      <c r="I579" s="16" t="s">
        <v>1340</v>
      </c>
      <c r="J579" s="140">
        <v>1</v>
      </c>
      <c r="K579" s="140">
        <v>1</v>
      </c>
      <c r="L579" s="140">
        <v>1</v>
      </c>
    </row>
    <row r="580" spans="1:12">
      <c r="A580" s="16" t="s">
        <v>576</v>
      </c>
      <c r="B580" s="16">
        <v>310</v>
      </c>
      <c r="C580" s="16">
        <v>1</v>
      </c>
      <c r="D580" s="4" t="s">
        <v>1766</v>
      </c>
      <c r="E580" s="4" t="s">
        <v>1596</v>
      </c>
      <c r="F580" s="4" t="s">
        <v>2011</v>
      </c>
      <c r="G580" s="17">
        <v>2.0299999999999998</v>
      </c>
      <c r="H580" s="144">
        <v>0.8548</v>
      </c>
      <c r="I580" s="16" t="s">
        <v>1340</v>
      </c>
      <c r="J580" s="140">
        <v>1</v>
      </c>
      <c r="K580" s="140">
        <v>1</v>
      </c>
      <c r="L580" s="140">
        <v>1</v>
      </c>
    </row>
    <row r="581" spans="1:12">
      <c r="A581" s="16" t="s">
        <v>577</v>
      </c>
      <c r="B581" s="16">
        <v>310</v>
      </c>
      <c r="C581" s="16">
        <v>2</v>
      </c>
      <c r="D581" s="4" t="s">
        <v>1766</v>
      </c>
      <c r="E581" s="4" t="s">
        <v>1596</v>
      </c>
      <c r="F581" s="4" t="s">
        <v>2011</v>
      </c>
      <c r="G581" s="17">
        <v>2.91</v>
      </c>
      <c r="H581" s="144">
        <v>1.0306999999999999</v>
      </c>
      <c r="I581" s="16" t="s">
        <v>1340</v>
      </c>
      <c r="J581" s="140">
        <v>1</v>
      </c>
      <c r="K581" s="140">
        <v>1</v>
      </c>
      <c r="L581" s="140">
        <v>1</v>
      </c>
    </row>
    <row r="582" spans="1:12">
      <c r="A582" s="16" t="s">
        <v>578</v>
      </c>
      <c r="B582" s="16">
        <v>310</v>
      </c>
      <c r="C582" s="16">
        <v>3</v>
      </c>
      <c r="D582" s="4" t="s">
        <v>1766</v>
      </c>
      <c r="E582" s="4" t="s">
        <v>1596</v>
      </c>
      <c r="F582" s="4" t="s">
        <v>2011</v>
      </c>
      <c r="G582" s="17">
        <v>5.59</v>
      </c>
      <c r="H582" s="144">
        <v>1.3657999999999999</v>
      </c>
      <c r="I582" s="16" t="s">
        <v>1340</v>
      </c>
      <c r="J582" s="140">
        <v>1</v>
      </c>
      <c r="K582" s="140">
        <v>1</v>
      </c>
      <c r="L582" s="140">
        <v>1</v>
      </c>
    </row>
    <row r="583" spans="1:12">
      <c r="A583" s="16" t="s">
        <v>579</v>
      </c>
      <c r="B583" s="16">
        <v>310</v>
      </c>
      <c r="C583" s="16">
        <v>4</v>
      </c>
      <c r="D583" s="4" t="s">
        <v>1766</v>
      </c>
      <c r="E583" s="4" t="s">
        <v>1596</v>
      </c>
      <c r="F583" s="4" t="s">
        <v>2011</v>
      </c>
      <c r="G583" s="17">
        <v>11.33</v>
      </c>
      <c r="H583" s="144">
        <v>2.5142000000000002</v>
      </c>
      <c r="I583" s="16" t="s">
        <v>1340</v>
      </c>
      <c r="J583" s="140">
        <v>1</v>
      </c>
      <c r="K583" s="140">
        <v>1</v>
      </c>
      <c r="L583" s="140">
        <v>1</v>
      </c>
    </row>
    <row r="584" spans="1:12">
      <c r="A584" s="16" t="s">
        <v>580</v>
      </c>
      <c r="B584" s="16">
        <v>312</v>
      </c>
      <c r="C584" s="16">
        <v>1</v>
      </c>
      <c r="D584" s="4" t="s">
        <v>1767</v>
      </c>
      <c r="E584" s="4" t="s">
        <v>1596</v>
      </c>
      <c r="F584" s="4" t="s">
        <v>2011</v>
      </c>
      <c r="G584" s="17">
        <v>3.68</v>
      </c>
      <c r="H584" s="144">
        <v>0.94420000000000004</v>
      </c>
      <c r="I584" s="16" t="s">
        <v>1340</v>
      </c>
      <c r="J584" s="140">
        <v>1</v>
      </c>
      <c r="K584" s="140">
        <v>1</v>
      </c>
      <c r="L584" s="140">
        <v>1</v>
      </c>
    </row>
    <row r="585" spans="1:12">
      <c r="A585" s="16" t="s">
        <v>581</v>
      </c>
      <c r="B585" s="16">
        <v>312</v>
      </c>
      <c r="C585" s="16">
        <v>2</v>
      </c>
      <c r="D585" s="4" t="s">
        <v>1767</v>
      </c>
      <c r="E585" s="4" t="s">
        <v>1596</v>
      </c>
      <c r="F585" s="4" t="s">
        <v>2011</v>
      </c>
      <c r="G585" s="17">
        <v>6.09</v>
      </c>
      <c r="H585" s="144">
        <v>1.1342000000000001</v>
      </c>
      <c r="I585" s="16" t="s">
        <v>1340</v>
      </c>
      <c r="J585" s="140">
        <v>1</v>
      </c>
      <c r="K585" s="140">
        <v>1</v>
      </c>
      <c r="L585" s="140">
        <v>1</v>
      </c>
    </row>
    <row r="586" spans="1:12">
      <c r="A586" s="16" t="s">
        <v>582</v>
      </c>
      <c r="B586" s="16">
        <v>312</v>
      </c>
      <c r="C586" s="16">
        <v>3</v>
      </c>
      <c r="D586" s="4" t="s">
        <v>1767</v>
      </c>
      <c r="E586" s="4" t="s">
        <v>1596</v>
      </c>
      <c r="F586" s="4" t="s">
        <v>2011</v>
      </c>
      <c r="G586" s="17">
        <v>10.029999999999999</v>
      </c>
      <c r="H586" s="144">
        <v>1.6518999999999999</v>
      </c>
      <c r="I586" s="16" t="s">
        <v>1340</v>
      </c>
      <c r="J586" s="140">
        <v>1</v>
      </c>
      <c r="K586" s="140">
        <v>1</v>
      </c>
      <c r="L586" s="140">
        <v>1</v>
      </c>
    </row>
    <row r="587" spans="1:12">
      <c r="A587" s="16" t="s">
        <v>583</v>
      </c>
      <c r="B587" s="16">
        <v>312</v>
      </c>
      <c r="C587" s="16">
        <v>4</v>
      </c>
      <c r="D587" s="4" t="s">
        <v>1767</v>
      </c>
      <c r="E587" s="4" t="s">
        <v>1596</v>
      </c>
      <c r="F587" s="4" t="s">
        <v>2011</v>
      </c>
      <c r="G587" s="17">
        <v>21.6</v>
      </c>
      <c r="H587" s="144">
        <v>3.9136000000000002</v>
      </c>
      <c r="I587" s="16" t="s">
        <v>1340</v>
      </c>
      <c r="J587" s="140">
        <v>1</v>
      </c>
      <c r="K587" s="140">
        <v>1</v>
      </c>
      <c r="L587" s="140">
        <v>1</v>
      </c>
    </row>
    <row r="588" spans="1:12">
      <c r="A588" s="16" t="s">
        <v>584</v>
      </c>
      <c r="B588" s="16">
        <v>313</v>
      </c>
      <c r="C588" s="16">
        <v>1</v>
      </c>
      <c r="D588" s="4" t="s">
        <v>1768</v>
      </c>
      <c r="E588" s="4" t="s">
        <v>1596</v>
      </c>
      <c r="F588" s="4" t="s">
        <v>2011</v>
      </c>
      <c r="G588" s="17">
        <v>2.66</v>
      </c>
      <c r="H588" s="144">
        <v>0.99409999999999998</v>
      </c>
      <c r="I588" s="16" t="s">
        <v>1340</v>
      </c>
      <c r="J588" s="140">
        <v>1</v>
      </c>
      <c r="K588" s="140">
        <v>1</v>
      </c>
      <c r="L588" s="140">
        <v>1</v>
      </c>
    </row>
    <row r="589" spans="1:12">
      <c r="A589" s="16" t="s">
        <v>585</v>
      </c>
      <c r="B589" s="16">
        <v>313</v>
      </c>
      <c r="C589" s="16">
        <v>2</v>
      </c>
      <c r="D589" s="4" t="s">
        <v>1768</v>
      </c>
      <c r="E589" s="4" t="s">
        <v>1596</v>
      </c>
      <c r="F589" s="4" t="s">
        <v>2011</v>
      </c>
      <c r="G589" s="17">
        <v>3.66</v>
      </c>
      <c r="H589" s="144">
        <v>1.2699</v>
      </c>
      <c r="I589" s="16" t="s">
        <v>1340</v>
      </c>
      <c r="J589" s="140">
        <v>1</v>
      </c>
      <c r="K589" s="140">
        <v>1</v>
      </c>
      <c r="L589" s="140">
        <v>1</v>
      </c>
    </row>
    <row r="590" spans="1:12">
      <c r="A590" s="16" t="s">
        <v>586</v>
      </c>
      <c r="B590" s="16">
        <v>313</v>
      </c>
      <c r="C590" s="16">
        <v>3</v>
      </c>
      <c r="D590" s="4" t="s">
        <v>1768</v>
      </c>
      <c r="E590" s="4" t="s">
        <v>1596</v>
      </c>
      <c r="F590" s="4" t="s">
        <v>2011</v>
      </c>
      <c r="G590" s="17">
        <v>6.39</v>
      </c>
      <c r="H590" s="144">
        <v>1.6573</v>
      </c>
      <c r="I590" s="16" t="s">
        <v>1340</v>
      </c>
      <c r="J590" s="140">
        <v>1</v>
      </c>
      <c r="K590" s="140">
        <v>1</v>
      </c>
      <c r="L590" s="140">
        <v>1</v>
      </c>
    </row>
    <row r="591" spans="1:12">
      <c r="A591" s="16" t="s">
        <v>587</v>
      </c>
      <c r="B591" s="16">
        <v>313</v>
      </c>
      <c r="C591" s="16">
        <v>4</v>
      </c>
      <c r="D591" s="4" t="s">
        <v>1768</v>
      </c>
      <c r="E591" s="4" t="s">
        <v>1596</v>
      </c>
      <c r="F591" s="4" t="s">
        <v>2011</v>
      </c>
      <c r="G591" s="17">
        <v>11.69</v>
      </c>
      <c r="H591" s="144">
        <v>2.7296999999999998</v>
      </c>
      <c r="I591" s="16" t="s">
        <v>1340</v>
      </c>
      <c r="J591" s="140">
        <v>1</v>
      </c>
      <c r="K591" s="140">
        <v>1</v>
      </c>
      <c r="L591" s="140">
        <v>1</v>
      </c>
    </row>
    <row r="592" spans="1:12">
      <c r="A592" s="16" t="s">
        <v>588</v>
      </c>
      <c r="B592" s="16">
        <v>314</v>
      </c>
      <c r="C592" s="16">
        <v>1</v>
      </c>
      <c r="D592" s="4" t="s">
        <v>1769</v>
      </c>
      <c r="E592" s="4" t="s">
        <v>1596</v>
      </c>
      <c r="F592" s="4" t="s">
        <v>2011</v>
      </c>
      <c r="G592" s="17">
        <v>4.077</v>
      </c>
      <c r="H592" s="144">
        <v>0.89139999999999997</v>
      </c>
      <c r="I592" s="16" t="s">
        <v>1340</v>
      </c>
      <c r="J592" s="140">
        <v>1</v>
      </c>
      <c r="K592" s="140">
        <v>1</v>
      </c>
      <c r="L592" s="140">
        <v>1</v>
      </c>
    </row>
    <row r="593" spans="1:12">
      <c r="A593" s="16" t="s">
        <v>589</v>
      </c>
      <c r="B593" s="16">
        <v>314</v>
      </c>
      <c r="C593" s="16">
        <v>2</v>
      </c>
      <c r="D593" s="4" t="s">
        <v>1769</v>
      </c>
      <c r="E593" s="4" t="s">
        <v>1596</v>
      </c>
      <c r="F593" s="4" t="s">
        <v>2011</v>
      </c>
      <c r="G593" s="17">
        <v>4.53</v>
      </c>
      <c r="H593" s="144">
        <v>0.91420000000000001</v>
      </c>
      <c r="I593" s="16" t="s">
        <v>1340</v>
      </c>
      <c r="J593" s="140">
        <v>1</v>
      </c>
      <c r="K593" s="140">
        <v>1</v>
      </c>
      <c r="L593" s="140">
        <v>1</v>
      </c>
    </row>
    <row r="594" spans="1:12">
      <c r="A594" s="16" t="s">
        <v>590</v>
      </c>
      <c r="B594" s="16">
        <v>314</v>
      </c>
      <c r="C594" s="16">
        <v>3</v>
      </c>
      <c r="D594" s="4" t="s">
        <v>1769</v>
      </c>
      <c r="E594" s="4" t="s">
        <v>1596</v>
      </c>
      <c r="F594" s="4" t="s">
        <v>2011</v>
      </c>
      <c r="G594" s="17">
        <v>6.58</v>
      </c>
      <c r="H594" s="144">
        <v>1.1774</v>
      </c>
      <c r="I594" s="16" t="s">
        <v>1340</v>
      </c>
      <c r="J594" s="140">
        <v>1</v>
      </c>
      <c r="K594" s="140">
        <v>1</v>
      </c>
      <c r="L594" s="140">
        <v>1</v>
      </c>
    </row>
    <row r="595" spans="1:12">
      <c r="A595" s="16" t="s">
        <v>591</v>
      </c>
      <c r="B595" s="16">
        <v>314</v>
      </c>
      <c r="C595" s="16">
        <v>4</v>
      </c>
      <c r="D595" s="4" t="s">
        <v>1769</v>
      </c>
      <c r="E595" s="4" t="s">
        <v>1596</v>
      </c>
      <c r="F595" s="4" t="s">
        <v>2011</v>
      </c>
      <c r="G595" s="17">
        <v>11.32</v>
      </c>
      <c r="H595" s="144">
        <v>2.2412999999999998</v>
      </c>
      <c r="I595" s="16" t="s">
        <v>1340</v>
      </c>
      <c r="J595" s="140">
        <v>1</v>
      </c>
      <c r="K595" s="140">
        <v>1</v>
      </c>
      <c r="L595" s="140">
        <v>1</v>
      </c>
    </row>
    <row r="596" spans="1:12">
      <c r="A596" s="16" t="s">
        <v>592</v>
      </c>
      <c r="B596" s="16">
        <v>315</v>
      </c>
      <c r="C596" s="16">
        <v>1</v>
      </c>
      <c r="D596" s="4" t="s">
        <v>1770</v>
      </c>
      <c r="E596" s="4" t="s">
        <v>1596</v>
      </c>
      <c r="F596" s="4" t="s">
        <v>2011</v>
      </c>
      <c r="G596" s="17">
        <v>1.83</v>
      </c>
      <c r="H596" s="144">
        <v>0.66659999999999997</v>
      </c>
      <c r="I596" s="16" t="s">
        <v>1340</v>
      </c>
      <c r="J596" s="140">
        <v>1</v>
      </c>
      <c r="K596" s="140">
        <v>1</v>
      </c>
      <c r="L596" s="140">
        <v>1</v>
      </c>
    </row>
    <row r="597" spans="1:12">
      <c r="A597" s="16" t="s">
        <v>593</v>
      </c>
      <c r="B597" s="16">
        <v>315</v>
      </c>
      <c r="C597" s="16">
        <v>2</v>
      </c>
      <c r="D597" s="4" t="s">
        <v>1770</v>
      </c>
      <c r="E597" s="4" t="s">
        <v>1596</v>
      </c>
      <c r="F597" s="4" t="s">
        <v>2011</v>
      </c>
      <c r="G597" s="17">
        <v>3.08</v>
      </c>
      <c r="H597" s="144">
        <v>1.1042000000000001</v>
      </c>
      <c r="I597" s="16" t="s">
        <v>1340</v>
      </c>
      <c r="J597" s="140">
        <v>1</v>
      </c>
      <c r="K597" s="140">
        <v>1</v>
      </c>
      <c r="L597" s="140">
        <v>1</v>
      </c>
    </row>
    <row r="598" spans="1:12">
      <c r="A598" s="16" t="s">
        <v>594</v>
      </c>
      <c r="B598" s="16">
        <v>315</v>
      </c>
      <c r="C598" s="16">
        <v>3</v>
      </c>
      <c r="D598" s="4" t="s">
        <v>1770</v>
      </c>
      <c r="E598" s="4" t="s">
        <v>1596</v>
      </c>
      <c r="F598" s="4" t="s">
        <v>2011</v>
      </c>
      <c r="G598" s="17">
        <v>5.56</v>
      </c>
      <c r="H598" s="144">
        <v>1.5267999999999999</v>
      </c>
      <c r="I598" s="16" t="s">
        <v>1340</v>
      </c>
      <c r="J598" s="140">
        <v>1</v>
      </c>
      <c r="K598" s="140">
        <v>1</v>
      </c>
      <c r="L598" s="140">
        <v>1</v>
      </c>
    </row>
    <row r="599" spans="1:12">
      <c r="A599" s="16" t="s">
        <v>595</v>
      </c>
      <c r="B599" s="16">
        <v>315</v>
      </c>
      <c r="C599" s="16">
        <v>4</v>
      </c>
      <c r="D599" s="4" t="s">
        <v>1770</v>
      </c>
      <c r="E599" s="4" t="s">
        <v>1596</v>
      </c>
      <c r="F599" s="4" t="s">
        <v>2011</v>
      </c>
      <c r="G599" s="17">
        <v>10.49</v>
      </c>
      <c r="H599" s="144">
        <v>2.5352999999999999</v>
      </c>
      <c r="I599" s="16" t="s">
        <v>1340</v>
      </c>
      <c r="J599" s="140">
        <v>1</v>
      </c>
      <c r="K599" s="140">
        <v>1</v>
      </c>
      <c r="L599" s="140">
        <v>1</v>
      </c>
    </row>
    <row r="600" spans="1:12">
      <c r="A600" s="16" t="s">
        <v>596</v>
      </c>
      <c r="B600" s="16">
        <v>316</v>
      </c>
      <c r="C600" s="16">
        <v>1</v>
      </c>
      <c r="D600" s="4" t="s">
        <v>1771</v>
      </c>
      <c r="E600" s="4" t="s">
        <v>1596</v>
      </c>
      <c r="F600" s="4" t="s">
        <v>2011</v>
      </c>
      <c r="G600" s="17">
        <v>2.2999999999999998</v>
      </c>
      <c r="H600" s="144">
        <v>0.66879999999999995</v>
      </c>
      <c r="I600" s="16" t="s">
        <v>1340</v>
      </c>
      <c r="J600" s="140">
        <v>1</v>
      </c>
      <c r="K600" s="140">
        <v>1</v>
      </c>
      <c r="L600" s="140">
        <v>1</v>
      </c>
    </row>
    <row r="601" spans="1:12">
      <c r="A601" s="16" t="s">
        <v>597</v>
      </c>
      <c r="B601" s="16">
        <v>316</v>
      </c>
      <c r="C601" s="16">
        <v>2</v>
      </c>
      <c r="D601" s="4" t="s">
        <v>1771</v>
      </c>
      <c r="E601" s="4" t="s">
        <v>1596</v>
      </c>
      <c r="F601" s="4" t="s">
        <v>2011</v>
      </c>
      <c r="G601" s="17">
        <v>3.86</v>
      </c>
      <c r="H601" s="144">
        <v>0.85540000000000005</v>
      </c>
      <c r="I601" s="16" t="s">
        <v>1340</v>
      </c>
      <c r="J601" s="140">
        <v>1</v>
      </c>
      <c r="K601" s="140">
        <v>1</v>
      </c>
      <c r="L601" s="140">
        <v>1</v>
      </c>
    </row>
    <row r="602" spans="1:12">
      <c r="A602" s="16" t="s">
        <v>598</v>
      </c>
      <c r="B602" s="16">
        <v>316</v>
      </c>
      <c r="C602" s="16">
        <v>3</v>
      </c>
      <c r="D602" s="4" t="s">
        <v>1771</v>
      </c>
      <c r="E602" s="4" t="s">
        <v>1596</v>
      </c>
      <c r="F602" s="4" t="s">
        <v>2011</v>
      </c>
      <c r="G602" s="17">
        <v>6.2</v>
      </c>
      <c r="H602" s="144">
        <v>1.2032</v>
      </c>
      <c r="I602" s="16" t="s">
        <v>1340</v>
      </c>
      <c r="J602" s="140">
        <v>1</v>
      </c>
      <c r="K602" s="140">
        <v>1</v>
      </c>
      <c r="L602" s="140">
        <v>1</v>
      </c>
    </row>
    <row r="603" spans="1:12">
      <c r="A603" s="16" t="s">
        <v>599</v>
      </c>
      <c r="B603" s="16">
        <v>316</v>
      </c>
      <c r="C603" s="16">
        <v>4</v>
      </c>
      <c r="D603" s="4" t="s">
        <v>1771</v>
      </c>
      <c r="E603" s="4" t="s">
        <v>1596</v>
      </c>
      <c r="F603" s="4" t="s">
        <v>2011</v>
      </c>
      <c r="G603" s="17">
        <v>11.5</v>
      </c>
      <c r="H603" s="144">
        <v>2.2416</v>
      </c>
      <c r="I603" s="16" t="s">
        <v>1340</v>
      </c>
      <c r="J603" s="140">
        <v>1</v>
      </c>
      <c r="K603" s="140">
        <v>1</v>
      </c>
      <c r="L603" s="140">
        <v>1</v>
      </c>
    </row>
    <row r="604" spans="1:12">
      <c r="A604" s="16" t="s">
        <v>600</v>
      </c>
      <c r="B604" s="16">
        <v>317</v>
      </c>
      <c r="C604" s="16">
        <v>1</v>
      </c>
      <c r="D604" s="4" t="s">
        <v>1772</v>
      </c>
      <c r="E604" s="4" t="s">
        <v>1596</v>
      </c>
      <c r="F604" s="4" t="s">
        <v>2011</v>
      </c>
      <c r="G604" s="17">
        <v>2.8</v>
      </c>
      <c r="H604" s="144">
        <v>0.78039999999999998</v>
      </c>
      <c r="I604" s="16" t="s">
        <v>1340</v>
      </c>
      <c r="J604" s="140">
        <v>1</v>
      </c>
      <c r="K604" s="140">
        <v>1</v>
      </c>
      <c r="L604" s="140">
        <v>1</v>
      </c>
    </row>
    <row r="605" spans="1:12">
      <c r="A605" s="16" t="s">
        <v>601</v>
      </c>
      <c r="B605" s="16">
        <v>317</v>
      </c>
      <c r="C605" s="16">
        <v>2</v>
      </c>
      <c r="D605" s="4" t="s">
        <v>1772</v>
      </c>
      <c r="E605" s="4" t="s">
        <v>1596</v>
      </c>
      <c r="F605" s="4" t="s">
        <v>2011</v>
      </c>
      <c r="G605" s="17">
        <v>4.55</v>
      </c>
      <c r="H605" s="144">
        <v>0.98440000000000005</v>
      </c>
      <c r="I605" s="16" t="s">
        <v>1340</v>
      </c>
      <c r="J605" s="140">
        <v>1</v>
      </c>
      <c r="K605" s="140">
        <v>1</v>
      </c>
      <c r="L605" s="140">
        <v>1</v>
      </c>
    </row>
    <row r="606" spans="1:12">
      <c r="A606" s="16" t="s">
        <v>602</v>
      </c>
      <c r="B606" s="16">
        <v>317</v>
      </c>
      <c r="C606" s="16">
        <v>3</v>
      </c>
      <c r="D606" s="4" t="s">
        <v>1772</v>
      </c>
      <c r="E606" s="4" t="s">
        <v>1596</v>
      </c>
      <c r="F606" s="4" t="s">
        <v>2011</v>
      </c>
      <c r="G606" s="17">
        <v>7.76</v>
      </c>
      <c r="H606" s="144">
        <v>1.4035</v>
      </c>
      <c r="I606" s="16" t="s">
        <v>1340</v>
      </c>
      <c r="J606" s="140">
        <v>1</v>
      </c>
      <c r="K606" s="140">
        <v>1</v>
      </c>
      <c r="L606" s="140">
        <v>1</v>
      </c>
    </row>
    <row r="607" spans="1:12">
      <c r="A607" s="16" t="s">
        <v>603</v>
      </c>
      <c r="B607" s="16">
        <v>317</v>
      </c>
      <c r="C607" s="16">
        <v>4</v>
      </c>
      <c r="D607" s="4" t="s">
        <v>1772</v>
      </c>
      <c r="E607" s="4" t="s">
        <v>1596</v>
      </c>
      <c r="F607" s="4" t="s">
        <v>2011</v>
      </c>
      <c r="G607" s="17">
        <v>14.32</v>
      </c>
      <c r="H607" s="144">
        <v>2.7044999999999999</v>
      </c>
      <c r="I607" s="16" t="s">
        <v>1340</v>
      </c>
      <c r="J607" s="140">
        <v>1</v>
      </c>
      <c r="K607" s="140">
        <v>1</v>
      </c>
      <c r="L607" s="140">
        <v>1</v>
      </c>
    </row>
    <row r="608" spans="1:12">
      <c r="A608" s="16" t="s">
        <v>604</v>
      </c>
      <c r="B608" s="16">
        <v>320</v>
      </c>
      <c r="C608" s="16">
        <v>1</v>
      </c>
      <c r="D608" s="4" t="s">
        <v>1773</v>
      </c>
      <c r="E608" s="4" t="s">
        <v>1596</v>
      </c>
      <c r="F608" s="4" t="s">
        <v>2011</v>
      </c>
      <c r="G608" s="17">
        <v>2.1800000000000002</v>
      </c>
      <c r="H608" s="144">
        <v>0.84189999999999998</v>
      </c>
      <c r="I608" s="16" t="s">
        <v>1340</v>
      </c>
      <c r="J608" s="140">
        <v>1</v>
      </c>
      <c r="K608" s="140">
        <v>1</v>
      </c>
      <c r="L608" s="140">
        <v>1</v>
      </c>
    </row>
    <row r="609" spans="1:12">
      <c r="A609" s="16" t="s">
        <v>605</v>
      </c>
      <c r="B609" s="16">
        <v>320</v>
      </c>
      <c r="C609" s="16">
        <v>2</v>
      </c>
      <c r="D609" s="4" t="s">
        <v>1773</v>
      </c>
      <c r="E609" s="4" t="s">
        <v>1596</v>
      </c>
      <c r="F609" s="4" t="s">
        <v>2011</v>
      </c>
      <c r="G609" s="17">
        <v>3.41</v>
      </c>
      <c r="H609" s="144">
        <v>1.0755999999999999</v>
      </c>
      <c r="I609" s="16" t="s">
        <v>1340</v>
      </c>
      <c r="J609" s="140">
        <v>1</v>
      </c>
      <c r="K609" s="140">
        <v>1</v>
      </c>
      <c r="L609" s="140">
        <v>1</v>
      </c>
    </row>
    <row r="610" spans="1:12">
      <c r="A610" s="16" t="s">
        <v>606</v>
      </c>
      <c r="B610" s="16">
        <v>320</v>
      </c>
      <c r="C610" s="16">
        <v>3</v>
      </c>
      <c r="D610" s="4" t="s">
        <v>1773</v>
      </c>
      <c r="E610" s="4" t="s">
        <v>1596</v>
      </c>
      <c r="F610" s="4" t="s">
        <v>2011</v>
      </c>
      <c r="G610" s="17">
        <v>6.43</v>
      </c>
      <c r="H610" s="144">
        <v>1.5250999999999999</v>
      </c>
      <c r="I610" s="16" t="s">
        <v>1340</v>
      </c>
      <c r="J610" s="140">
        <v>1</v>
      </c>
      <c r="K610" s="140">
        <v>1</v>
      </c>
      <c r="L610" s="140">
        <v>1</v>
      </c>
    </row>
    <row r="611" spans="1:12">
      <c r="A611" s="16" t="s">
        <v>607</v>
      </c>
      <c r="B611" s="16">
        <v>320</v>
      </c>
      <c r="C611" s="16">
        <v>4</v>
      </c>
      <c r="D611" s="4" t="s">
        <v>1773</v>
      </c>
      <c r="E611" s="4" t="s">
        <v>1596</v>
      </c>
      <c r="F611" s="4" t="s">
        <v>2011</v>
      </c>
      <c r="G611" s="17">
        <v>12.16</v>
      </c>
      <c r="H611" s="144">
        <v>2.6981999999999999</v>
      </c>
      <c r="I611" s="16" t="s">
        <v>1340</v>
      </c>
      <c r="J611" s="140">
        <v>1</v>
      </c>
      <c r="K611" s="140">
        <v>1</v>
      </c>
      <c r="L611" s="140">
        <v>1</v>
      </c>
    </row>
    <row r="612" spans="1:12">
      <c r="A612" s="16" t="s">
        <v>608</v>
      </c>
      <c r="B612" s="16">
        <v>321</v>
      </c>
      <c r="C612" s="16">
        <v>1</v>
      </c>
      <c r="D612" s="4" t="s">
        <v>1774</v>
      </c>
      <c r="E612" s="4" t="s">
        <v>1596</v>
      </c>
      <c r="F612" s="4" t="s">
        <v>2011</v>
      </c>
      <c r="G612" s="17">
        <v>1.74</v>
      </c>
      <c r="H612" s="144">
        <v>1.3683000000000001</v>
      </c>
      <c r="I612" s="16" t="s">
        <v>1340</v>
      </c>
      <c r="J612" s="140">
        <v>1</v>
      </c>
      <c r="K612" s="140">
        <v>1</v>
      </c>
      <c r="L612" s="140">
        <v>1</v>
      </c>
    </row>
    <row r="613" spans="1:12">
      <c r="A613" s="16" t="s">
        <v>609</v>
      </c>
      <c r="B613" s="16">
        <v>321</v>
      </c>
      <c r="C613" s="16">
        <v>2</v>
      </c>
      <c r="D613" s="4" t="s">
        <v>1774</v>
      </c>
      <c r="E613" s="4" t="s">
        <v>1596</v>
      </c>
      <c r="F613" s="4" t="s">
        <v>2011</v>
      </c>
      <c r="G613" s="17">
        <v>2.95</v>
      </c>
      <c r="H613" s="144">
        <v>1.5773999999999999</v>
      </c>
      <c r="I613" s="16" t="s">
        <v>1340</v>
      </c>
      <c r="J613" s="140">
        <v>1</v>
      </c>
      <c r="K613" s="140">
        <v>1</v>
      </c>
      <c r="L613" s="140">
        <v>1</v>
      </c>
    </row>
    <row r="614" spans="1:12">
      <c r="A614" s="16" t="s">
        <v>610</v>
      </c>
      <c r="B614" s="16">
        <v>321</v>
      </c>
      <c r="C614" s="16">
        <v>3</v>
      </c>
      <c r="D614" s="4" t="s">
        <v>1774</v>
      </c>
      <c r="E614" s="4" t="s">
        <v>1596</v>
      </c>
      <c r="F614" s="4" t="s">
        <v>2011</v>
      </c>
      <c r="G614" s="17">
        <v>6.4</v>
      </c>
      <c r="H614" s="144">
        <v>2.0958000000000001</v>
      </c>
      <c r="I614" s="16" t="s">
        <v>1340</v>
      </c>
      <c r="J614" s="140">
        <v>1</v>
      </c>
      <c r="K614" s="140">
        <v>1</v>
      </c>
      <c r="L614" s="140">
        <v>1</v>
      </c>
    </row>
    <row r="615" spans="1:12">
      <c r="A615" s="16" t="s">
        <v>611</v>
      </c>
      <c r="B615" s="16">
        <v>321</v>
      </c>
      <c r="C615" s="16">
        <v>4</v>
      </c>
      <c r="D615" s="4" t="s">
        <v>1774</v>
      </c>
      <c r="E615" s="4" t="s">
        <v>1596</v>
      </c>
      <c r="F615" s="4" t="s">
        <v>2011</v>
      </c>
      <c r="G615" s="17">
        <v>12.46</v>
      </c>
      <c r="H615" s="144">
        <v>3.5651999999999999</v>
      </c>
      <c r="I615" s="16" t="s">
        <v>1340</v>
      </c>
      <c r="J615" s="140">
        <v>1</v>
      </c>
      <c r="K615" s="140">
        <v>1</v>
      </c>
      <c r="L615" s="140">
        <v>1</v>
      </c>
    </row>
    <row r="616" spans="1:12">
      <c r="A616" s="16" t="s">
        <v>1775</v>
      </c>
      <c r="B616" s="16">
        <v>322</v>
      </c>
      <c r="C616" s="16">
        <v>1</v>
      </c>
      <c r="D616" s="4" t="s">
        <v>1776</v>
      </c>
      <c r="E616" s="4" t="s">
        <v>1596</v>
      </c>
      <c r="F616" s="4" t="s">
        <v>2011</v>
      </c>
      <c r="G616" s="17">
        <v>1.53</v>
      </c>
      <c r="H616" s="144">
        <v>1.4898</v>
      </c>
      <c r="I616" s="16" t="s">
        <v>1340</v>
      </c>
      <c r="J616" s="140">
        <v>1</v>
      </c>
      <c r="K616" s="140">
        <v>1</v>
      </c>
      <c r="L616" s="140">
        <v>1</v>
      </c>
    </row>
    <row r="617" spans="1:12">
      <c r="A617" s="16" t="s">
        <v>1777</v>
      </c>
      <c r="B617" s="16">
        <v>322</v>
      </c>
      <c r="C617" s="16">
        <v>2</v>
      </c>
      <c r="D617" s="4" t="s">
        <v>1776</v>
      </c>
      <c r="E617" s="4" t="s">
        <v>1596</v>
      </c>
      <c r="F617" s="4" t="s">
        <v>2011</v>
      </c>
      <c r="G617" s="17">
        <v>1.99</v>
      </c>
      <c r="H617" s="144">
        <v>1.5752999999999999</v>
      </c>
      <c r="I617" s="16" t="s">
        <v>1340</v>
      </c>
      <c r="J617" s="140">
        <v>1</v>
      </c>
      <c r="K617" s="140">
        <v>1</v>
      </c>
      <c r="L617" s="140">
        <v>1</v>
      </c>
    </row>
    <row r="618" spans="1:12">
      <c r="A618" s="16" t="s">
        <v>1778</v>
      </c>
      <c r="B618" s="16">
        <v>322</v>
      </c>
      <c r="C618" s="16">
        <v>3</v>
      </c>
      <c r="D618" s="4" t="s">
        <v>1776</v>
      </c>
      <c r="E618" s="4" t="s">
        <v>1596</v>
      </c>
      <c r="F618" s="4" t="s">
        <v>2011</v>
      </c>
      <c r="G618" s="17">
        <v>3.71</v>
      </c>
      <c r="H618" s="144">
        <v>1.9012</v>
      </c>
      <c r="I618" s="16" t="s">
        <v>1340</v>
      </c>
      <c r="J618" s="140">
        <v>1</v>
      </c>
      <c r="K618" s="140">
        <v>1</v>
      </c>
      <c r="L618" s="140">
        <v>1</v>
      </c>
    </row>
    <row r="619" spans="1:12">
      <c r="A619" s="16" t="s">
        <v>1779</v>
      </c>
      <c r="B619" s="16">
        <v>322</v>
      </c>
      <c r="C619" s="16">
        <v>4</v>
      </c>
      <c r="D619" s="4" t="s">
        <v>1776</v>
      </c>
      <c r="E619" s="4" t="s">
        <v>1596</v>
      </c>
      <c r="F619" s="4" t="s">
        <v>2011</v>
      </c>
      <c r="G619" s="17">
        <v>7.69</v>
      </c>
      <c r="H619" s="144">
        <v>2.7313999999999998</v>
      </c>
      <c r="I619" s="16" t="s">
        <v>1340</v>
      </c>
      <c r="J619" s="140">
        <v>1</v>
      </c>
      <c r="K619" s="140">
        <v>1</v>
      </c>
      <c r="L619" s="140">
        <v>1</v>
      </c>
    </row>
    <row r="620" spans="1:12">
      <c r="A620" s="16" t="s">
        <v>612</v>
      </c>
      <c r="B620" s="16">
        <v>340</v>
      </c>
      <c r="C620" s="16">
        <v>1</v>
      </c>
      <c r="D620" s="4" t="s">
        <v>1780</v>
      </c>
      <c r="E620" s="4" t="s">
        <v>1596</v>
      </c>
      <c r="F620" s="4" t="s">
        <v>2011</v>
      </c>
      <c r="G620" s="17">
        <v>2.5499999999999998</v>
      </c>
      <c r="H620" s="144">
        <v>0.33289999999999997</v>
      </c>
      <c r="I620" s="16" t="s">
        <v>1340</v>
      </c>
      <c r="J620" s="140">
        <v>1</v>
      </c>
      <c r="K620" s="140">
        <v>1</v>
      </c>
      <c r="L620" s="140">
        <v>1</v>
      </c>
    </row>
    <row r="621" spans="1:12">
      <c r="A621" s="16" t="s">
        <v>613</v>
      </c>
      <c r="B621" s="16">
        <v>340</v>
      </c>
      <c r="C621" s="16">
        <v>2</v>
      </c>
      <c r="D621" s="4" t="s">
        <v>1780</v>
      </c>
      <c r="E621" s="4" t="s">
        <v>1596</v>
      </c>
      <c r="F621" s="4" t="s">
        <v>2011</v>
      </c>
      <c r="G621" s="17">
        <v>2.96</v>
      </c>
      <c r="H621" s="144">
        <v>0.40139999999999998</v>
      </c>
      <c r="I621" s="16" t="s">
        <v>1340</v>
      </c>
      <c r="J621" s="140">
        <v>1</v>
      </c>
      <c r="K621" s="140">
        <v>1</v>
      </c>
      <c r="L621" s="140">
        <v>1</v>
      </c>
    </row>
    <row r="622" spans="1:12">
      <c r="A622" s="16" t="s">
        <v>614</v>
      </c>
      <c r="B622" s="16">
        <v>340</v>
      </c>
      <c r="C622" s="16">
        <v>3</v>
      </c>
      <c r="D622" s="4" t="s">
        <v>1780</v>
      </c>
      <c r="E622" s="4" t="s">
        <v>1596</v>
      </c>
      <c r="F622" s="4" t="s">
        <v>2011</v>
      </c>
      <c r="G622" s="17">
        <v>3.95</v>
      </c>
      <c r="H622" s="144">
        <v>0.54330000000000001</v>
      </c>
      <c r="I622" s="16" t="s">
        <v>1340</v>
      </c>
      <c r="J622" s="140">
        <v>1</v>
      </c>
      <c r="K622" s="140">
        <v>1</v>
      </c>
      <c r="L622" s="140">
        <v>1</v>
      </c>
    </row>
    <row r="623" spans="1:12">
      <c r="A623" s="16" t="s">
        <v>615</v>
      </c>
      <c r="B623" s="16">
        <v>340</v>
      </c>
      <c r="C623" s="16">
        <v>4</v>
      </c>
      <c r="D623" s="4" t="s">
        <v>1780</v>
      </c>
      <c r="E623" s="4" t="s">
        <v>1596</v>
      </c>
      <c r="F623" s="4" t="s">
        <v>2011</v>
      </c>
      <c r="G623" s="17">
        <v>5.91</v>
      </c>
      <c r="H623" s="144">
        <v>0.90529999999999999</v>
      </c>
      <c r="I623" s="16" t="s">
        <v>1340</v>
      </c>
      <c r="J623" s="140">
        <v>1</v>
      </c>
      <c r="K623" s="140">
        <v>1</v>
      </c>
      <c r="L623" s="140">
        <v>1</v>
      </c>
    </row>
    <row r="624" spans="1:12">
      <c r="A624" s="16" t="s">
        <v>616</v>
      </c>
      <c r="B624" s="16">
        <v>341</v>
      </c>
      <c r="C624" s="16">
        <v>1</v>
      </c>
      <c r="D624" s="4" t="s">
        <v>1781</v>
      </c>
      <c r="E624" s="4" t="s">
        <v>1596</v>
      </c>
      <c r="F624" s="4" t="s">
        <v>2011</v>
      </c>
      <c r="G624" s="17">
        <v>2.97</v>
      </c>
      <c r="H624" s="144">
        <v>0.37730000000000002</v>
      </c>
      <c r="I624" s="16" t="s">
        <v>1340</v>
      </c>
      <c r="J624" s="140">
        <v>1</v>
      </c>
      <c r="K624" s="140">
        <v>1</v>
      </c>
      <c r="L624" s="140">
        <v>1</v>
      </c>
    </row>
    <row r="625" spans="1:12">
      <c r="A625" s="16" t="s">
        <v>617</v>
      </c>
      <c r="B625" s="16">
        <v>341</v>
      </c>
      <c r="C625" s="16">
        <v>2</v>
      </c>
      <c r="D625" s="4" t="s">
        <v>1781</v>
      </c>
      <c r="E625" s="4" t="s">
        <v>1596</v>
      </c>
      <c r="F625" s="4" t="s">
        <v>2011</v>
      </c>
      <c r="G625" s="17">
        <v>3.31</v>
      </c>
      <c r="H625" s="144">
        <v>0.45129999999999998</v>
      </c>
      <c r="I625" s="16" t="s">
        <v>1340</v>
      </c>
      <c r="J625" s="140">
        <v>1</v>
      </c>
      <c r="K625" s="140">
        <v>1</v>
      </c>
      <c r="L625" s="140">
        <v>1</v>
      </c>
    </row>
    <row r="626" spans="1:12">
      <c r="A626" s="16" t="s">
        <v>618</v>
      </c>
      <c r="B626" s="16">
        <v>341</v>
      </c>
      <c r="C626" s="16">
        <v>3</v>
      </c>
      <c r="D626" s="4" t="s">
        <v>1781</v>
      </c>
      <c r="E626" s="4" t="s">
        <v>1596</v>
      </c>
      <c r="F626" s="4" t="s">
        <v>2011</v>
      </c>
      <c r="G626" s="17">
        <v>4.04</v>
      </c>
      <c r="H626" s="144">
        <v>0.56869999999999998</v>
      </c>
      <c r="I626" s="16" t="s">
        <v>1340</v>
      </c>
      <c r="J626" s="140">
        <v>1</v>
      </c>
      <c r="K626" s="140">
        <v>1</v>
      </c>
      <c r="L626" s="140">
        <v>1</v>
      </c>
    </row>
    <row r="627" spans="1:12">
      <c r="A627" s="16" t="s">
        <v>619</v>
      </c>
      <c r="B627" s="16">
        <v>341</v>
      </c>
      <c r="C627" s="16">
        <v>4</v>
      </c>
      <c r="D627" s="4" t="s">
        <v>1781</v>
      </c>
      <c r="E627" s="4" t="s">
        <v>1596</v>
      </c>
      <c r="F627" s="4" t="s">
        <v>2011</v>
      </c>
      <c r="G627" s="17">
        <v>7.51</v>
      </c>
      <c r="H627" s="144">
        <v>1.1173</v>
      </c>
      <c r="I627" s="16" t="s">
        <v>1340</v>
      </c>
      <c r="J627" s="140">
        <v>1</v>
      </c>
      <c r="K627" s="140">
        <v>1</v>
      </c>
      <c r="L627" s="140">
        <v>1</v>
      </c>
    </row>
    <row r="628" spans="1:12">
      <c r="A628" s="16" t="s">
        <v>620</v>
      </c>
      <c r="B628" s="16">
        <v>342</v>
      </c>
      <c r="C628" s="16">
        <v>1</v>
      </c>
      <c r="D628" s="4" t="s">
        <v>1782</v>
      </c>
      <c r="E628" s="4" t="s">
        <v>1596</v>
      </c>
      <c r="F628" s="4" t="s">
        <v>2011</v>
      </c>
      <c r="G628" s="17">
        <v>2.39</v>
      </c>
      <c r="H628" s="144">
        <v>0.38140000000000002</v>
      </c>
      <c r="I628" s="16" t="s">
        <v>1340</v>
      </c>
      <c r="J628" s="140">
        <v>1</v>
      </c>
      <c r="K628" s="140">
        <v>1</v>
      </c>
      <c r="L628" s="140">
        <v>1</v>
      </c>
    </row>
    <row r="629" spans="1:12">
      <c r="A629" s="16" t="s">
        <v>621</v>
      </c>
      <c r="B629" s="16">
        <v>342</v>
      </c>
      <c r="C629" s="16">
        <v>2</v>
      </c>
      <c r="D629" s="4" t="s">
        <v>1782</v>
      </c>
      <c r="E629" s="4" t="s">
        <v>1596</v>
      </c>
      <c r="F629" s="4" t="s">
        <v>2011</v>
      </c>
      <c r="G629" s="17">
        <v>3.21</v>
      </c>
      <c r="H629" s="144">
        <v>0.48780000000000001</v>
      </c>
      <c r="I629" s="16" t="s">
        <v>1340</v>
      </c>
      <c r="J629" s="140">
        <v>1</v>
      </c>
      <c r="K629" s="140">
        <v>1</v>
      </c>
      <c r="L629" s="140">
        <v>1</v>
      </c>
    </row>
    <row r="630" spans="1:12">
      <c r="A630" s="16" t="s">
        <v>622</v>
      </c>
      <c r="B630" s="16">
        <v>342</v>
      </c>
      <c r="C630" s="16">
        <v>3</v>
      </c>
      <c r="D630" s="4" t="s">
        <v>1782</v>
      </c>
      <c r="E630" s="4" t="s">
        <v>1596</v>
      </c>
      <c r="F630" s="4" t="s">
        <v>2011</v>
      </c>
      <c r="G630" s="17">
        <v>4.17</v>
      </c>
      <c r="H630" s="144">
        <v>0.63380000000000003</v>
      </c>
      <c r="I630" s="16" t="s">
        <v>1340</v>
      </c>
      <c r="J630" s="140">
        <v>1</v>
      </c>
      <c r="K630" s="140">
        <v>1</v>
      </c>
      <c r="L630" s="140">
        <v>1</v>
      </c>
    </row>
    <row r="631" spans="1:12">
      <c r="A631" s="16" t="s">
        <v>623</v>
      </c>
      <c r="B631" s="16">
        <v>342</v>
      </c>
      <c r="C631" s="16">
        <v>4</v>
      </c>
      <c r="D631" s="4" t="s">
        <v>1782</v>
      </c>
      <c r="E631" s="4" t="s">
        <v>1596</v>
      </c>
      <c r="F631" s="4" t="s">
        <v>2011</v>
      </c>
      <c r="G631" s="17">
        <v>7.29</v>
      </c>
      <c r="H631" s="144">
        <v>1.157</v>
      </c>
      <c r="I631" s="16" t="s">
        <v>1340</v>
      </c>
      <c r="J631" s="140">
        <v>1</v>
      </c>
      <c r="K631" s="140">
        <v>1</v>
      </c>
      <c r="L631" s="140">
        <v>1</v>
      </c>
    </row>
    <row r="632" spans="1:12">
      <c r="A632" s="16" t="s">
        <v>624</v>
      </c>
      <c r="B632" s="16">
        <v>343</v>
      </c>
      <c r="C632" s="16">
        <v>1</v>
      </c>
      <c r="D632" s="4" t="s">
        <v>1783</v>
      </c>
      <c r="E632" s="4" t="s">
        <v>1596</v>
      </c>
      <c r="F632" s="4" t="s">
        <v>2011</v>
      </c>
      <c r="G632" s="17">
        <v>2.97</v>
      </c>
      <c r="H632" s="144">
        <v>0.63849999999999996</v>
      </c>
      <c r="I632" s="16" t="s">
        <v>1340</v>
      </c>
      <c r="J632" s="140">
        <v>1</v>
      </c>
      <c r="K632" s="140">
        <v>1</v>
      </c>
      <c r="L632" s="140">
        <v>1</v>
      </c>
    </row>
    <row r="633" spans="1:12">
      <c r="A633" s="16" t="s">
        <v>625</v>
      </c>
      <c r="B633" s="16">
        <v>343</v>
      </c>
      <c r="C633" s="16">
        <v>2</v>
      </c>
      <c r="D633" s="4" t="s">
        <v>1783</v>
      </c>
      <c r="E633" s="4" t="s">
        <v>1596</v>
      </c>
      <c r="F633" s="4" t="s">
        <v>2011</v>
      </c>
      <c r="G633" s="17">
        <v>4.18</v>
      </c>
      <c r="H633" s="144">
        <v>0.68179999999999996</v>
      </c>
      <c r="I633" s="16" t="s">
        <v>1340</v>
      </c>
      <c r="J633" s="140">
        <v>1</v>
      </c>
      <c r="K633" s="140">
        <v>1</v>
      </c>
      <c r="L633" s="140">
        <v>1</v>
      </c>
    </row>
    <row r="634" spans="1:12">
      <c r="A634" s="16" t="s">
        <v>626</v>
      </c>
      <c r="B634" s="16">
        <v>343</v>
      </c>
      <c r="C634" s="16">
        <v>3</v>
      </c>
      <c r="D634" s="4" t="s">
        <v>1783</v>
      </c>
      <c r="E634" s="4" t="s">
        <v>1596</v>
      </c>
      <c r="F634" s="4" t="s">
        <v>2011</v>
      </c>
      <c r="G634" s="17">
        <v>6.36</v>
      </c>
      <c r="H634" s="144">
        <v>0.95089999999999997</v>
      </c>
      <c r="I634" s="16" t="s">
        <v>1340</v>
      </c>
      <c r="J634" s="140">
        <v>1</v>
      </c>
      <c r="K634" s="140">
        <v>1</v>
      </c>
      <c r="L634" s="140">
        <v>1</v>
      </c>
    </row>
    <row r="635" spans="1:12">
      <c r="A635" s="16" t="s">
        <v>627</v>
      </c>
      <c r="B635" s="16">
        <v>343</v>
      </c>
      <c r="C635" s="16">
        <v>4</v>
      </c>
      <c r="D635" s="4" t="s">
        <v>1783</v>
      </c>
      <c r="E635" s="4" t="s">
        <v>1596</v>
      </c>
      <c r="F635" s="4" t="s">
        <v>2011</v>
      </c>
      <c r="G635" s="17">
        <v>10.119999999999999</v>
      </c>
      <c r="H635" s="144">
        <v>1.4964999999999999</v>
      </c>
      <c r="I635" s="16" t="s">
        <v>1340</v>
      </c>
      <c r="J635" s="140">
        <v>1</v>
      </c>
      <c r="K635" s="140">
        <v>1</v>
      </c>
      <c r="L635" s="140">
        <v>1</v>
      </c>
    </row>
    <row r="636" spans="1:12">
      <c r="A636" s="16" t="s">
        <v>628</v>
      </c>
      <c r="B636" s="16">
        <v>344</v>
      </c>
      <c r="C636" s="16">
        <v>1</v>
      </c>
      <c r="D636" s="4" t="s">
        <v>1784</v>
      </c>
      <c r="E636" s="4" t="s">
        <v>1596</v>
      </c>
      <c r="F636" s="4" t="s">
        <v>2011</v>
      </c>
      <c r="G636" s="17">
        <v>3.59</v>
      </c>
      <c r="H636" s="144">
        <v>0.53</v>
      </c>
      <c r="I636" s="16" t="s">
        <v>1340</v>
      </c>
      <c r="J636" s="140">
        <v>1</v>
      </c>
      <c r="K636" s="140">
        <v>1</v>
      </c>
      <c r="L636" s="140">
        <v>1</v>
      </c>
    </row>
    <row r="637" spans="1:12">
      <c r="A637" s="16" t="s">
        <v>629</v>
      </c>
      <c r="B637" s="16">
        <v>344</v>
      </c>
      <c r="C637" s="16">
        <v>2</v>
      </c>
      <c r="D637" s="4" t="s">
        <v>1784</v>
      </c>
      <c r="E637" s="4" t="s">
        <v>1596</v>
      </c>
      <c r="F637" s="4" t="s">
        <v>2011</v>
      </c>
      <c r="G637" s="17">
        <v>4.51</v>
      </c>
      <c r="H637" s="144">
        <v>0.6361</v>
      </c>
      <c r="I637" s="16" t="s">
        <v>1340</v>
      </c>
      <c r="J637" s="140">
        <v>1</v>
      </c>
      <c r="K637" s="140">
        <v>1</v>
      </c>
      <c r="L637" s="140">
        <v>1</v>
      </c>
    </row>
    <row r="638" spans="1:12">
      <c r="A638" s="16" t="s">
        <v>630</v>
      </c>
      <c r="B638" s="16">
        <v>344</v>
      </c>
      <c r="C638" s="16">
        <v>3</v>
      </c>
      <c r="D638" s="4" t="s">
        <v>1784</v>
      </c>
      <c r="E638" s="4" t="s">
        <v>1596</v>
      </c>
      <c r="F638" s="4" t="s">
        <v>2011</v>
      </c>
      <c r="G638" s="17">
        <v>6.24</v>
      </c>
      <c r="H638" s="144">
        <v>0.85529999999999995</v>
      </c>
      <c r="I638" s="16" t="s">
        <v>1340</v>
      </c>
      <c r="J638" s="140">
        <v>1</v>
      </c>
      <c r="K638" s="140">
        <v>1</v>
      </c>
      <c r="L638" s="140">
        <v>1</v>
      </c>
    </row>
    <row r="639" spans="1:12">
      <c r="A639" s="16" t="s">
        <v>631</v>
      </c>
      <c r="B639" s="16">
        <v>344</v>
      </c>
      <c r="C639" s="16">
        <v>4</v>
      </c>
      <c r="D639" s="4" t="s">
        <v>1784</v>
      </c>
      <c r="E639" s="4" t="s">
        <v>1596</v>
      </c>
      <c r="F639" s="4" t="s">
        <v>2011</v>
      </c>
      <c r="G639" s="17">
        <v>10.31</v>
      </c>
      <c r="H639" s="144">
        <v>1.4455</v>
      </c>
      <c r="I639" s="16" t="s">
        <v>1340</v>
      </c>
      <c r="J639" s="140">
        <v>1</v>
      </c>
      <c r="K639" s="140">
        <v>1</v>
      </c>
      <c r="L639" s="140">
        <v>1</v>
      </c>
    </row>
    <row r="640" spans="1:12">
      <c r="A640" s="16" t="s">
        <v>632</v>
      </c>
      <c r="B640" s="16">
        <v>346</v>
      </c>
      <c r="C640" s="16">
        <v>1</v>
      </c>
      <c r="D640" s="4" t="s">
        <v>1785</v>
      </c>
      <c r="E640" s="4" t="s">
        <v>1596</v>
      </c>
      <c r="F640" s="4" t="s">
        <v>2011</v>
      </c>
      <c r="G640" s="17">
        <v>2.8</v>
      </c>
      <c r="H640" s="144">
        <v>0.49759999999999999</v>
      </c>
      <c r="I640" s="16" t="s">
        <v>1340</v>
      </c>
      <c r="J640" s="140">
        <v>1</v>
      </c>
      <c r="K640" s="140">
        <v>1</v>
      </c>
      <c r="L640" s="140">
        <v>1</v>
      </c>
    </row>
    <row r="641" spans="1:12">
      <c r="A641" s="16" t="s">
        <v>633</v>
      </c>
      <c r="B641" s="16">
        <v>346</v>
      </c>
      <c r="C641" s="16">
        <v>2</v>
      </c>
      <c r="D641" s="4" t="s">
        <v>1785</v>
      </c>
      <c r="E641" s="4" t="s">
        <v>1596</v>
      </c>
      <c r="F641" s="4" t="s">
        <v>2011</v>
      </c>
      <c r="G641" s="17">
        <v>3.62</v>
      </c>
      <c r="H641" s="144">
        <v>0.63719999999999999</v>
      </c>
      <c r="I641" s="16" t="s">
        <v>1340</v>
      </c>
      <c r="J641" s="140">
        <v>1</v>
      </c>
      <c r="K641" s="140">
        <v>1</v>
      </c>
      <c r="L641" s="140">
        <v>1</v>
      </c>
    </row>
    <row r="642" spans="1:12">
      <c r="A642" s="16" t="s">
        <v>634</v>
      </c>
      <c r="B642" s="16">
        <v>346</v>
      </c>
      <c r="C642" s="16">
        <v>3</v>
      </c>
      <c r="D642" s="4" t="s">
        <v>1785</v>
      </c>
      <c r="E642" s="4" t="s">
        <v>1596</v>
      </c>
      <c r="F642" s="4" t="s">
        <v>2011</v>
      </c>
      <c r="G642" s="17">
        <v>5.67</v>
      </c>
      <c r="H642" s="144">
        <v>0.88029999999999997</v>
      </c>
      <c r="I642" s="16" t="s">
        <v>1340</v>
      </c>
      <c r="J642" s="140">
        <v>1</v>
      </c>
      <c r="K642" s="140">
        <v>1</v>
      </c>
      <c r="L642" s="140">
        <v>1</v>
      </c>
    </row>
    <row r="643" spans="1:12">
      <c r="A643" s="16" t="s">
        <v>635</v>
      </c>
      <c r="B643" s="16">
        <v>346</v>
      </c>
      <c r="C643" s="16">
        <v>4</v>
      </c>
      <c r="D643" s="4" t="s">
        <v>1785</v>
      </c>
      <c r="E643" s="4" t="s">
        <v>1596</v>
      </c>
      <c r="F643" s="4" t="s">
        <v>2011</v>
      </c>
      <c r="G643" s="17">
        <v>10.8</v>
      </c>
      <c r="H643" s="144">
        <v>1.8342000000000001</v>
      </c>
      <c r="I643" s="16" t="s">
        <v>1340</v>
      </c>
      <c r="J643" s="140">
        <v>1</v>
      </c>
      <c r="K643" s="140">
        <v>1</v>
      </c>
      <c r="L643" s="140">
        <v>1</v>
      </c>
    </row>
    <row r="644" spans="1:12">
      <c r="A644" s="16" t="s">
        <v>636</v>
      </c>
      <c r="B644" s="16">
        <v>347</v>
      </c>
      <c r="C644" s="16">
        <v>1</v>
      </c>
      <c r="D644" s="4" t="s">
        <v>1786</v>
      </c>
      <c r="E644" s="4" t="s">
        <v>1596</v>
      </c>
      <c r="F644" s="4" t="s">
        <v>2011</v>
      </c>
      <c r="G644" s="17">
        <v>2.98</v>
      </c>
      <c r="H644" s="144">
        <v>0.46899999999999997</v>
      </c>
      <c r="I644" s="16" t="s">
        <v>1340</v>
      </c>
      <c r="J644" s="140">
        <v>1</v>
      </c>
      <c r="K644" s="140">
        <v>1</v>
      </c>
      <c r="L644" s="140">
        <v>1</v>
      </c>
    </row>
    <row r="645" spans="1:12">
      <c r="A645" s="16" t="s">
        <v>637</v>
      </c>
      <c r="B645" s="16">
        <v>347</v>
      </c>
      <c r="C645" s="16">
        <v>2</v>
      </c>
      <c r="D645" s="4" t="s">
        <v>1786</v>
      </c>
      <c r="E645" s="4" t="s">
        <v>1596</v>
      </c>
      <c r="F645" s="4" t="s">
        <v>2011</v>
      </c>
      <c r="G645" s="17">
        <v>3.47</v>
      </c>
      <c r="H645" s="144">
        <v>0.55230000000000001</v>
      </c>
      <c r="I645" s="16" t="s">
        <v>1340</v>
      </c>
      <c r="J645" s="140">
        <v>1</v>
      </c>
      <c r="K645" s="140">
        <v>1</v>
      </c>
      <c r="L645" s="140">
        <v>1</v>
      </c>
    </row>
    <row r="646" spans="1:12">
      <c r="A646" s="16" t="s">
        <v>638</v>
      </c>
      <c r="B646" s="16">
        <v>347</v>
      </c>
      <c r="C646" s="16">
        <v>3</v>
      </c>
      <c r="D646" s="4" t="s">
        <v>1786</v>
      </c>
      <c r="E646" s="4" t="s">
        <v>1596</v>
      </c>
      <c r="F646" s="4" t="s">
        <v>2011</v>
      </c>
      <c r="G646" s="17">
        <v>4.51</v>
      </c>
      <c r="H646" s="144">
        <v>0.71150000000000002</v>
      </c>
      <c r="I646" s="16" t="s">
        <v>1340</v>
      </c>
      <c r="J646" s="140">
        <v>1</v>
      </c>
      <c r="K646" s="140">
        <v>1</v>
      </c>
      <c r="L646" s="140">
        <v>1</v>
      </c>
    </row>
    <row r="647" spans="1:12">
      <c r="A647" s="16" t="s">
        <v>639</v>
      </c>
      <c r="B647" s="16">
        <v>347</v>
      </c>
      <c r="C647" s="16">
        <v>4</v>
      </c>
      <c r="D647" s="4" t="s">
        <v>1786</v>
      </c>
      <c r="E647" s="4" t="s">
        <v>1596</v>
      </c>
      <c r="F647" s="4" t="s">
        <v>2011</v>
      </c>
      <c r="G647" s="17">
        <v>8.16</v>
      </c>
      <c r="H647" s="144">
        <v>1.3129999999999999</v>
      </c>
      <c r="I647" s="16" t="s">
        <v>1340</v>
      </c>
      <c r="J647" s="140">
        <v>1</v>
      </c>
      <c r="K647" s="140">
        <v>1</v>
      </c>
      <c r="L647" s="140">
        <v>1</v>
      </c>
    </row>
    <row r="648" spans="1:12">
      <c r="A648" s="16" t="s">
        <v>640</v>
      </c>
      <c r="B648" s="16">
        <v>349</v>
      </c>
      <c r="C648" s="16">
        <v>1</v>
      </c>
      <c r="D648" s="4" t="s">
        <v>1787</v>
      </c>
      <c r="E648" s="4" t="s">
        <v>1596</v>
      </c>
      <c r="F648" s="4" t="s">
        <v>2011</v>
      </c>
      <c r="G648" s="17">
        <v>2.34</v>
      </c>
      <c r="H648" s="144">
        <v>0.37330000000000002</v>
      </c>
      <c r="I648" s="16" t="s">
        <v>1340</v>
      </c>
      <c r="J648" s="140">
        <v>1</v>
      </c>
      <c r="K648" s="140">
        <v>1</v>
      </c>
      <c r="L648" s="140">
        <v>1</v>
      </c>
    </row>
    <row r="649" spans="1:12">
      <c r="A649" s="16" t="s">
        <v>641</v>
      </c>
      <c r="B649" s="16">
        <v>349</v>
      </c>
      <c r="C649" s="16">
        <v>2</v>
      </c>
      <c r="D649" s="4" t="s">
        <v>1787</v>
      </c>
      <c r="E649" s="4" t="s">
        <v>1596</v>
      </c>
      <c r="F649" s="4" t="s">
        <v>2011</v>
      </c>
      <c r="G649" s="17">
        <v>3.51</v>
      </c>
      <c r="H649" s="144">
        <v>0.50339999999999996</v>
      </c>
      <c r="I649" s="16" t="s">
        <v>1340</v>
      </c>
      <c r="J649" s="140">
        <v>1</v>
      </c>
      <c r="K649" s="140">
        <v>1</v>
      </c>
      <c r="L649" s="140">
        <v>1</v>
      </c>
    </row>
    <row r="650" spans="1:12">
      <c r="A650" s="16" t="s">
        <v>642</v>
      </c>
      <c r="B650" s="16">
        <v>349</v>
      </c>
      <c r="C650" s="16">
        <v>3</v>
      </c>
      <c r="D650" s="4" t="s">
        <v>1787</v>
      </c>
      <c r="E650" s="4" t="s">
        <v>1596</v>
      </c>
      <c r="F650" s="4" t="s">
        <v>2011</v>
      </c>
      <c r="G650" s="17">
        <v>5.13</v>
      </c>
      <c r="H650" s="144">
        <v>0.70509999999999995</v>
      </c>
      <c r="I650" s="16" t="s">
        <v>1340</v>
      </c>
      <c r="J650" s="140">
        <v>1</v>
      </c>
      <c r="K650" s="140">
        <v>1</v>
      </c>
      <c r="L650" s="140">
        <v>1</v>
      </c>
    </row>
    <row r="651" spans="1:12">
      <c r="A651" s="16" t="s">
        <v>643</v>
      </c>
      <c r="B651" s="16">
        <v>349</v>
      </c>
      <c r="C651" s="16">
        <v>4</v>
      </c>
      <c r="D651" s="4" t="s">
        <v>1787</v>
      </c>
      <c r="E651" s="4" t="s">
        <v>1596</v>
      </c>
      <c r="F651" s="4" t="s">
        <v>2011</v>
      </c>
      <c r="G651" s="17">
        <v>8.23</v>
      </c>
      <c r="H651" s="144">
        <v>1.2895000000000001</v>
      </c>
      <c r="I651" s="16" t="s">
        <v>1340</v>
      </c>
      <c r="J651" s="140">
        <v>1</v>
      </c>
      <c r="K651" s="140">
        <v>1</v>
      </c>
      <c r="L651" s="140">
        <v>1</v>
      </c>
    </row>
    <row r="652" spans="1:12">
      <c r="A652" s="16" t="s">
        <v>644</v>
      </c>
      <c r="B652" s="16">
        <v>351</v>
      </c>
      <c r="C652" s="16">
        <v>1</v>
      </c>
      <c r="D652" s="4" t="s">
        <v>1788</v>
      </c>
      <c r="E652" s="4" t="s">
        <v>1596</v>
      </c>
      <c r="F652" s="4" t="s">
        <v>2011</v>
      </c>
      <c r="G652" s="17">
        <v>2.35</v>
      </c>
      <c r="H652" s="144">
        <v>0.36899999999999999</v>
      </c>
      <c r="I652" s="16" t="s">
        <v>1340</v>
      </c>
      <c r="J652" s="140">
        <v>1</v>
      </c>
      <c r="K652" s="140">
        <v>1</v>
      </c>
      <c r="L652" s="140">
        <v>1</v>
      </c>
    </row>
    <row r="653" spans="1:12">
      <c r="A653" s="16" t="s">
        <v>645</v>
      </c>
      <c r="B653" s="16">
        <v>351</v>
      </c>
      <c r="C653" s="16">
        <v>2</v>
      </c>
      <c r="D653" s="4" t="s">
        <v>1788</v>
      </c>
      <c r="E653" s="4" t="s">
        <v>1596</v>
      </c>
      <c r="F653" s="4" t="s">
        <v>2011</v>
      </c>
      <c r="G653" s="17">
        <v>3.2</v>
      </c>
      <c r="H653" s="144">
        <v>0.47039999999999998</v>
      </c>
      <c r="I653" s="16" t="s">
        <v>1340</v>
      </c>
      <c r="J653" s="140">
        <v>1</v>
      </c>
      <c r="K653" s="140">
        <v>1</v>
      </c>
      <c r="L653" s="140">
        <v>1</v>
      </c>
    </row>
    <row r="654" spans="1:12">
      <c r="A654" s="16" t="s">
        <v>646</v>
      </c>
      <c r="B654" s="16">
        <v>351</v>
      </c>
      <c r="C654" s="16">
        <v>3</v>
      </c>
      <c r="D654" s="4" t="s">
        <v>1788</v>
      </c>
      <c r="E654" s="4" t="s">
        <v>1596</v>
      </c>
      <c r="F654" s="4" t="s">
        <v>2011</v>
      </c>
      <c r="G654" s="17">
        <v>4.3499999999999996</v>
      </c>
      <c r="H654" s="144">
        <v>0.64849999999999997</v>
      </c>
      <c r="I654" s="16" t="s">
        <v>1340</v>
      </c>
      <c r="J654" s="140">
        <v>1</v>
      </c>
      <c r="K654" s="140">
        <v>1</v>
      </c>
      <c r="L654" s="140">
        <v>1</v>
      </c>
    </row>
    <row r="655" spans="1:12">
      <c r="A655" s="16" t="s">
        <v>647</v>
      </c>
      <c r="B655" s="16">
        <v>351</v>
      </c>
      <c r="C655" s="16">
        <v>4</v>
      </c>
      <c r="D655" s="4" t="s">
        <v>1788</v>
      </c>
      <c r="E655" s="4" t="s">
        <v>1596</v>
      </c>
      <c r="F655" s="4" t="s">
        <v>2011</v>
      </c>
      <c r="G655" s="17">
        <v>7.88</v>
      </c>
      <c r="H655" s="144">
        <v>1.2024999999999999</v>
      </c>
      <c r="I655" s="16" t="s">
        <v>1340</v>
      </c>
      <c r="J655" s="140">
        <v>1</v>
      </c>
      <c r="K655" s="140">
        <v>1</v>
      </c>
      <c r="L655" s="140">
        <v>1</v>
      </c>
    </row>
    <row r="656" spans="1:12">
      <c r="A656" s="16" t="s">
        <v>648</v>
      </c>
      <c r="B656" s="16">
        <v>361</v>
      </c>
      <c r="C656" s="16">
        <v>1</v>
      </c>
      <c r="D656" s="4" t="s">
        <v>1789</v>
      </c>
      <c r="E656" s="4" t="s">
        <v>1596</v>
      </c>
      <c r="F656" s="4" t="s">
        <v>2011</v>
      </c>
      <c r="G656" s="17">
        <v>3.42</v>
      </c>
      <c r="H656" s="144">
        <v>0.8679</v>
      </c>
      <c r="I656" s="16" t="s">
        <v>1340</v>
      </c>
      <c r="J656" s="140">
        <v>1</v>
      </c>
      <c r="K656" s="140">
        <v>1</v>
      </c>
      <c r="L656" s="140">
        <v>1</v>
      </c>
    </row>
    <row r="657" spans="1:12">
      <c r="A657" s="16" t="s">
        <v>649</v>
      </c>
      <c r="B657" s="16">
        <v>361</v>
      </c>
      <c r="C657" s="16">
        <v>2</v>
      </c>
      <c r="D657" s="4" t="s">
        <v>1789</v>
      </c>
      <c r="E657" s="4" t="s">
        <v>1596</v>
      </c>
      <c r="F657" s="4" t="s">
        <v>2011</v>
      </c>
      <c r="G657" s="17">
        <v>5.3</v>
      </c>
      <c r="H657" s="144">
        <v>0.94579999999999997</v>
      </c>
      <c r="I657" s="16" t="s">
        <v>1340</v>
      </c>
      <c r="J657" s="140">
        <v>1</v>
      </c>
      <c r="K657" s="140">
        <v>1</v>
      </c>
      <c r="L657" s="140">
        <v>1</v>
      </c>
    </row>
    <row r="658" spans="1:12">
      <c r="A658" s="16" t="s">
        <v>650</v>
      </c>
      <c r="B658" s="16">
        <v>361</v>
      </c>
      <c r="C658" s="16">
        <v>3</v>
      </c>
      <c r="D658" s="4" t="s">
        <v>1789</v>
      </c>
      <c r="E658" s="4" t="s">
        <v>1596</v>
      </c>
      <c r="F658" s="4" t="s">
        <v>2011</v>
      </c>
      <c r="G658" s="17">
        <v>8.83</v>
      </c>
      <c r="H658" s="144">
        <v>1.337</v>
      </c>
      <c r="I658" s="16" t="s">
        <v>1340</v>
      </c>
      <c r="J658" s="140">
        <v>1</v>
      </c>
      <c r="K658" s="140">
        <v>1</v>
      </c>
      <c r="L658" s="140">
        <v>1</v>
      </c>
    </row>
    <row r="659" spans="1:12">
      <c r="A659" s="16" t="s">
        <v>651</v>
      </c>
      <c r="B659" s="16">
        <v>361</v>
      </c>
      <c r="C659" s="16">
        <v>4</v>
      </c>
      <c r="D659" s="4" t="s">
        <v>1789</v>
      </c>
      <c r="E659" s="4" t="s">
        <v>1596</v>
      </c>
      <c r="F659" s="4" t="s">
        <v>2011</v>
      </c>
      <c r="G659" s="17">
        <v>16.66</v>
      </c>
      <c r="H659" s="144">
        <v>2.6775000000000002</v>
      </c>
      <c r="I659" s="16" t="s">
        <v>1340</v>
      </c>
      <c r="J659" s="140">
        <v>1</v>
      </c>
      <c r="K659" s="140">
        <v>1</v>
      </c>
      <c r="L659" s="140">
        <v>1</v>
      </c>
    </row>
    <row r="660" spans="1:12">
      <c r="A660" s="16" t="s">
        <v>652</v>
      </c>
      <c r="B660" s="16">
        <v>362</v>
      </c>
      <c r="C660" s="16">
        <v>1</v>
      </c>
      <c r="D660" s="4" t="s">
        <v>1790</v>
      </c>
      <c r="E660" s="4" t="s">
        <v>1596</v>
      </c>
      <c r="F660" s="4" t="s">
        <v>2011</v>
      </c>
      <c r="G660" s="17">
        <v>1.68</v>
      </c>
      <c r="H660" s="144">
        <v>0.94040000000000001</v>
      </c>
      <c r="I660" s="16" t="s">
        <v>1340</v>
      </c>
      <c r="J660" s="140">
        <v>1</v>
      </c>
      <c r="K660" s="140">
        <v>1</v>
      </c>
      <c r="L660" s="140">
        <v>1</v>
      </c>
    </row>
    <row r="661" spans="1:12">
      <c r="A661" s="16" t="s">
        <v>653</v>
      </c>
      <c r="B661" s="16">
        <v>362</v>
      </c>
      <c r="C661" s="16">
        <v>2</v>
      </c>
      <c r="D661" s="4" t="s">
        <v>1790</v>
      </c>
      <c r="E661" s="4" t="s">
        <v>1596</v>
      </c>
      <c r="F661" s="4" t="s">
        <v>2011</v>
      </c>
      <c r="G661" s="17">
        <v>2.04</v>
      </c>
      <c r="H661" s="144">
        <v>1.1960999999999999</v>
      </c>
      <c r="I661" s="16" t="s">
        <v>1340</v>
      </c>
      <c r="J661" s="140">
        <v>1</v>
      </c>
      <c r="K661" s="140">
        <v>1</v>
      </c>
      <c r="L661" s="140">
        <v>1</v>
      </c>
    </row>
    <row r="662" spans="1:12">
      <c r="A662" s="16" t="s">
        <v>654</v>
      </c>
      <c r="B662" s="16">
        <v>362</v>
      </c>
      <c r="C662" s="16">
        <v>3</v>
      </c>
      <c r="D662" s="4" t="s">
        <v>1790</v>
      </c>
      <c r="E662" s="4" t="s">
        <v>1596</v>
      </c>
      <c r="F662" s="4" t="s">
        <v>2011</v>
      </c>
      <c r="G662" s="17">
        <v>4.29</v>
      </c>
      <c r="H662" s="144">
        <v>1.3158000000000001</v>
      </c>
      <c r="I662" s="16" t="s">
        <v>1340</v>
      </c>
      <c r="J662" s="140">
        <v>1</v>
      </c>
      <c r="K662" s="140">
        <v>1</v>
      </c>
      <c r="L662" s="140">
        <v>1</v>
      </c>
    </row>
    <row r="663" spans="1:12">
      <c r="A663" s="16" t="s">
        <v>655</v>
      </c>
      <c r="B663" s="16">
        <v>362</v>
      </c>
      <c r="C663" s="16">
        <v>4</v>
      </c>
      <c r="D663" s="4" t="s">
        <v>1790</v>
      </c>
      <c r="E663" s="4" t="s">
        <v>1596</v>
      </c>
      <c r="F663" s="4" t="s">
        <v>2011</v>
      </c>
      <c r="G663" s="17">
        <v>9.2799999999999994</v>
      </c>
      <c r="H663" s="144">
        <v>2.3504</v>
      </c>
      <c r="I663" s="16" t="s">
        <v>1340</v>
      </c>
      <c r="J663" s="140">
        <v>1</v>
      </c>
      <c r="K663" s="140">
        <v>1</v>
      </c>
      <c r="L663" s="140">
        <v>1</v>
      </c>
    </row>
    <row r="664" spans="1:12">
      <c r="A664" s="16" t="s">
        <v>656</v>
      </c>
      <c r="B664" s="16">
        <v>363</v>
      </c>
      <c r="C664" s="16">
        <v>1</v>
      </c>
      <c r="D664" s="4" t="s">
        <v>1791</v>
      </c>
      <c r="E664" s="4" t="s">
        <v>1596</v>
      </c>
      <c r="F664" s="4" t="s">
        <v>2011</v>
      </c>
      <c r="G664" s="17">
        <v>2.08</v>
      </c>
      <c r="H664" s="144">
        <v>0.88649999999999995</v>
      </c>
      <c r="I664" s="16" t="s">
        <v>1340</v>
      </c>
      <c r="J664" s="140">
        <v>1</v>
      </c>
      <c r="K664" s="140">
        <v>1</v>
      </c>
      <c r="L664" s="140">
        <v>1</v>
      </c>
    </row>
    <row r="665" spans="1:12">
      <c r="A665" s="16" t="s">
        <v>657</v>
      </c>
      <c r="B665" s="16">
        <v>363</v>
      </c>
      <c r="C665" s="16">
        <v>2</v>
      </c>
      <c r="D665" s="4" t="s">
        <v>1791</v>
      </c>
      <c r="E665" s="4" t="s">
        <v>1596</v>
      </c>
      <c r="F665" s="4" t="s">
        <v>2011</v>
      </c>
      <c r="G665" s="17">
        <v>3.02</v>
      </c>
      <c r="H665" s="144">
        <v>1.3791</v>
      </c>
      <c r="I665" s="16" t="s">
        <v>1340</v>
      </c>
      <c r="J665" s="140">
        <v>1</v>
      </c>
      <c r="K665" s="140">
        <v>1</v>
      </c>
      <c r="L665" s="140">
        <v>1</v>
      </c>
    </row>
    <row r="666" spans="1:12">
      <c r="A666" s="16" t="s">
        <v>658</v>
      </c>
      <c r="B666" s="16">
        <v>363</v>
      </c>
      <c r="C666" s="16">
        <v>3</v>
      </c>
      <c r="D666" s="4" t="s">
        <v>1791</v>
      </c>
      <c r="E666" s="4" t="s">
        <v>1596</v>
      </c>
      <c r="F666" s="4" t="s">
        <v>2011</v>
      </c>
      <c r="G666" s="17">
        <v>4.32</v>
      </c>
      <c r="H666" s="144">
        <v>1.6929000000000001</v>
      </c>
      <c r="I666" s="16" t="s">
        <v>1340</v>
      </c>
      <c r="J666" s="140">
        <v>1</v>
      </c>
      <c r="K666" s="140">
        <v>1</v>
      </c>
      <c r="L666" s="140">
        <v>1</v>
      </c>
    </row>
    <row r="667" spans="1:12">
      <c r="A667" s="16" t="s">
        <v>659</v>
      </c>
      <c r="B667" s="16">
        <v>363</v>
      </c>
      <c r="C667" s="16">
        <v>4</v>
      </c>
      <c r="D667" s="4" t="s">
        <v>1791</v>
      </c>
      <c r="E667" s="4" t="s">
        <v>1596</v>
      </c>
      <c r="F667" s="4" t="s">
        <v>2011</v>
      </c>
      <c r="G667" s="17">
        <v>8.5299999999999994</v>
      </c>
      <c r="H667" s="144">
        <v>1.9193</v>
      </c>
      <c r="I667" s="16" t="s">
        <v>1340</v>
      </c>
      <c r="J667" s="140">
        <v>1</v>
      </c>
      <c r="K667" s="140">
        <v>1</v>
      </c>
      <c r="L667" s="140">
        <v>1</v>
      </c>
    </row>
    <row r="668" spans="1:12">
      <c r="A668" s="16" t="s">
        <v>660</v>
      </c>
      <c r="B668" s="16">
        <v>364</v>
      </c>
      <c r="C668" s="16">
        <v>1</v>
      </c>
      <c r="D668" s="4" t="s">
        <v>1792</v>
      </c>
      <c r="E668" s="4" t="s">
        <v>1596</v>
      </c>
      <c r="F668" s="4" t="s">
        <v>2011</v>
      </c>
      <c r="G668" s="17">
        <v>2.79</v>
      </c>
      <c r="H668" s="144">
        <v>0.57750000000000001</v>
      </c>
      <c r="I668" s="16" t="s">
        <v>1340</v>
      </c>
      <c r="J668" s="140">
        <v>1</v>
      </c>
      <c r="K668" s="140">
        <v>1</v>
      </c>
      <c r="L668" s="140">
        <v>1</v>
      </c>
    </row>
    <row r="669" spans="1:12">
      <c r="A669" s="16" t="s">
        <v>661</v>
      </c>
      <c r="B669" s="16">
        <v>364</v>
      </c>
      <c r="C669" s="16">
        <v>2</v>
      </c>
      <c r="D669" s="4" t="s">
        <v>1792</v>
      </c>
      <c r="E669" s="4" t="s">
        <v>1596</v>
      </c>
      <c r="F669" s="4" t="s">
        <v>2011</v>
      </c>
      <c r="G669" s="17">
        <v>4.41</v>
      </c>
      <c r="H669" s="144">
        <v>0.78339999999999999</v>
      </c>
      <c r="I669" s="16" t="s">
        <v>1340</v>
      </c>
      <c r="J669" s="140">
        <v>1</v>
      </c>
      <c r="K669" s="140">
        <v>1</v>
      </c>
      <c r="L669" s="140">
        <v>1</v>
      </c>
    </row>
    <row r="670" spans="1:12">
      <c r="A670" s="16" t="s">
        <v>662</v>
      </c>
      <c r="B670" s="16">
        <v>364</v>
      </c>
      <c r="C670" s="16">
        <v>3</v>
      </c>
      <c r="D670" s="4" t="s">
        <v>1792</v>
      </c>
      <c r="E670" s="4" t="s">
        <v>1596</v>
      </c>
      <c r="F670" s="4" t="s">
        <v>2011</v>
      </c>
      <c r="G670" s="17">
        <v>7.23</v>
      </c>
      <c r="H670" s="144">
        <v>1.1734</v>
      </c>
      <c r="I670" s="16" t="s">
        <v>1340</v>
      </c>
      <c r="J670" s="140">
        <v>1</v>
      </c>
      <c r="K670" s="140">
        <v>1</v>
      </c>
      <c r="L670" s="140">
        <v>1</v>
      </c>
    </row>
    <row r="671" spans="1:12">
      <c r="A671" s="16" t="s">
        <v>663</v>
      </c>
      <c r="B671" s="16">
        <v>364</v>
      </c>
      <c r="C671" s="16">
        <v>4</v>
      </c>
      <c r="D671" s="4" t="s">
        <v>1792</v>
      </c>
      <c r="E671" s="4" t="s">
        <v>1596</v>
      </c>
      <c r="F671" s="4" t="s">
        <v>2011</v>
      </c>
      <c r="G671" s="17">
        <v>12.94</v>
      </c>
      <c r="H671" s="144">
        <v>2.1682000000000001</v>
      </c>
      <c r="I671" s="16" t="s">
        <v>1340</v>
      </c>
      <c r="J671" s="140">
        <v>1</v>
      </c>
      <c r="K671" s="140">
        <v>1</v>
      </c>
      <c r="L671" s="140">
        <v>1</v>
      </c>
    </row>
    <row r="672" spans="1:12">
      <c r="A672" s="16" t="s">
        <v>664</v>
      </c>
      <c r="B672" s="16">
        <v>380</v>
      </c>
      <c r="C672" s="16">
        <v>1</v>
      </c>
      <c r="D672" s="4" t="s">
        <v>1793</v>
      </c>
      <c r="E672" s="4" t="s">
        <v>1596</v>
      </c>
      <c r="F672" s="4" t="s">
        <v>2011</v>
      </c>
      <c r="G672" s="17">
        <v>3.49</v>
      </c>
      <c r="H672" s="144">
        <v>0.4259</v>
      </c>
      <c r="I672" s="16" t="s">
        <v>1340</v>
      </c>
      <c r="J672" s="140">
        <v>1</v>
      </c>
      <c r="K672" s="140">
        <v>1</v>
      </c>
      <c r="L672" s="140">
        <v>1</v>
      </c>
    </row>
    <row r="673" spans="1:12">
      <c r="A673" s="16" t="s">
        <v>665</v>
      </c>
      <c r="B673" s="16">
        <v>380</v>
      </c>
      <c r="C673" s="16">
        <v>2</v>
      </c>
      <c r="D673" s="4" t="s">
        <v>1793</v>
      </c>
      <c r="E673" s="4" t="s">
        <v>1596</v>
      </c>
      <c r="F673" s="4" t="s">
        <v>2011</v>
      </c>
      <c r="G673" s="17">
        <v>4.08</v>
      </c>
      <c r="H673" s="144">
        <v>0.51629999999999998</v>
      </c>
      <c r="I673" s="16" t="s">
        <v>1340</v>
      </c>
      <c r="J673" s="140">
        <v>1</v>
      </c>
      <c r="K673" s="140">
        <v>1</v>
      </c>
      <c r="L673" s="140">
        <v>1</v>
      </c>
    </row>
    <row r="674" spans="1:12">
      <c r="A674" s="16" t="s">
        <v>666</v>
      </c>
      <c r="B674" s="16">
        <v>380</v>
      </c>
      <c r="C674" s="16">
        <v>3</v>
      </c>
      <c r="D674" s="4" t="s">
        <v>1793</v>
      </c>
      <c r="E674" s="4" t="s">
        <v>1596</v>
      </c>
      <c r="F674" s="4" t="s">
        <v>2011</v>
      </c>
      <c r="G674" s="17">
        <v>5.48</v>
      </c>
      <c r="H674" s="144">
        <v>0.68659999999999999</v>
      </c>
      <c r="I674" s="16" t="s">
        <v>1340</v>
      </c>
      <c r="J674" s="140">
        <v>1</v>
      </c>
      <c r="K674" s="140">
        <v>1</v>
      </c>
      <c r="L674" s="140">
        <v>1</v>
      </c>
    </row>
    <row r="675" spans="1:12">
      <c r="A675" s="16" t="s">
        <v>667</v>
      </c>
      <c r="B675" s="16">
        <v>380</v>
      </c>
      <c r="C675" s="16">
        <v>4</v>
      </c>
      <c r="D675" s="4" t="s">
        <v>1793</v>
      </c>
      <c r="E675" s="4" t="s">
        <v>1596</v>
      </c>
      <c r="F675" s="4" t="s">
        <v>2011</v>
      </c>
      <c r="G675" s="17">
        <v>9.25</v>
      </c>
      <c r="H675" s="144">
        <v>1.1957</v>
      </c>
      <c r="I675" s="16" t="s">
        <v>1340</v>
      </c>
      <c r="J675" s="140">
        <v>1</v>
      </c>
      <c r="K675" s="140">
        <v>1</v>
      </c>
      <c r="L675" s="140">
        <v>1</v>
      </c>
    </row>
    <row r="676" spans="1:12">
      <c r="A676" s="16" t="s">
        <v>668</v>
      </c>
      <c r="B676" s="16">
        <v>381</v>
      </c>
      <c r="C676" s="16">
        <v>1</v>
      </c>
      <c r="D676" s="4" t="s">
        <v>1794</v>
      </c>
      <c r="E676" s="4" t="s">
        <v>1596</v>
      </c>
      <c r="F676" s="4" t="s">
        <v>2011</v>
      </c>
      <c r="G676" s="17">
        <v>2.59</v>
      </c>
      <c r="H676" s="144">
        <v>0.32029999999999997</v>
      </c>
      <c r="I676" s="16" t="s">
        <v>1340</v>
      </c>
      <c r="J676" s="140">
        <v>1</v>
      </c>
      <c r="K676" s="140">
        <v>1</v>
      </c>
      <c r="L676" s="140">
        <v>1</v>
      </c>
    </row>
    <row r="677" spans="1:12">
      <c r="A677" s="16" t="s">
        <v>669</v>
      </c>
      <c r="B677" s="16">
        <v>381</v>
      </c>
      <c r="C677" s="16">
        <v>2</v>
      </c>
      <c r="D677" s="4" t="s">
        <v>1794</v>
      </c>
      <c r="E677" s="4" t="s">
        <v>1596</v>
      </c>
      <c r="F677" s="4" t="s">
        <v>2011</v>
      </c>
      <c r="G677" s="17">
        <v>3.92</v>
      </c>
      <c r="H677" s="144">
        <v>0.4572</v>
      </c>
      <c r="I677" s="16" t="s">
        <v>1340</v>
      </c>
      <c r="J677" s="140">
        <v>1</v>
      </c>
      <c r="K677" s="140">
        <v>1</v>
      </c>
      <c r="L677" s="140">
        <v>1</v>
      </c>
    </row>
    <row r="678" spans="1:12">
      <c r="A678" s="16" t="s">
        <v>670</v>
      </c>
      <c r="B678" s="16">
        <v>381</v>
      </c>
      <c r="C678" s="16">
        <v>3</v>
      </c>
      <c r="D678" s="4" t="s">
        <v>1794</v>
      </c>
      <c r="E678" s="4" t="s">
        <v>1596</v>
      </c>
      <c r="F678" s="4" t="s">
        <v>2011</v>
      </c>
      <c r="G678" s="17">
        <v>6.07</v>
      </c>
      <c r="H678" s="144">
        <v>0.7661</v>
      </c>
      <c r="I678" s="16" t="s">
        <v>1340</v>
      </c>
      <c r="J678" s="140">
        <v>1</v>
      </c>
      <c r="K678" s="140">
        <v>1</v>
      </c>
      <c r="L678" s="140">
        <v>1</v>
      </c>
    </row>
    <row r="679" spans="1:12">
      <c r="A679" s="16" t="s">
        <v>671</v>
      </c>
      <c r="B679" s="16">
        <v>381</v>
      </c>
      <c r="C679" s="16">
        <v>4</v>
      </c>
      <c r="D679" s="4" t="s">
        <v>1794</v>
      </c>
      <c r="E679" s="4" t="s">
        <v>1596</v>
      </c>
      <c r="F679" s="4" t="s">
        <v>2011</v>
      </c>
      <c r="G679" s="17">
        <v>11.45</v>
      </c>
      <c r="H679" s="144">
        <v>1.7485999999999999</v>
      </c>
      <c r="I679" s="16" t="s">
        <v>1340</v>
      </c>
      <c r="J679" s="140">
        <v>1</v>
      </c>
      <c r="K679" s="140">
        <v>1</v>
      </c>
      <c r="L679" s="140">
        <v>1</v>
      </c>
    </row>
    <row r="680" spans="1:12">
      <c r="A680" s="16" t="s">
        <v>672</v>
      </c>
      <c r="B680" s="16">
        <v>382</v>
      </c>
      <c r="C680" s="16">
        <v>1</v>
      </c>
      <c r="D680" s="4" t="s">
        <v>1795</v>
      </c>
      <c r="E680" s="4" t="s">
        <v>1596</v>
      </c>
      <c r="F680" s="4" t="s">
        <v>2011</v>
      </c>
      <c r="G680" s="17">
        <v>2.82</v>
      </c>
      <c r="H680" s="144">
        <v>0.47860000000000003</v>
      </c>
      <c r="I680" s="16" t="s">
        <v>1340</v>
      </c>
      <c r="J680" s="140">
        <v>1</v>
      </c>
      <c r="K680" s="140">
        <v>1</v>
      </c>
      <c r="L680" s="140">
        <v>1</v>
      </c>
    </row>
    <row r="681" spans="1:12">
      <c r="A681" s="16" t="s">
        <v>673</v>
      </c>
      <c r="B681" s="16">
        <v>382</v>
      </c>
      <c r="C681" s="16">
        <v>2</v>
      </c>
      <c r="D681" s="4" t="s">
        <v>1795</v>
      </c>
      <c r="E681" s="4" t="s">
        <v>1596</v>
      </c>
      <c r="F681" s="4" t="s">
        <v>2011</v>
      </c>
      <c r="G681" s="17">
        <v>3.4</v>
      </c>
      <c r="H681" s="144">
        <v>0.51629999999999998</v>
      </c>
      <c r="I681" s="16" t="s">
        <v>1340</v>
      </c>
      <c r="J681" s="140">
        <v>1</v>
      </c>
      <c r="K681" s="140">
        <v>1</v>
      </c>
      <c r="L681" s="140">
        <v>1</v>
      </c>
    </row>
    <row r="682" spans="1:12">
      <c r="A682" s="16" t="s">
        <v>674</v>
      </c>
      <c r="B682" s="16">
        <v>382</v>
      </c>
      <c r="C682" s="16">
        <v>3</v>
      </c>
      <c r="D682" s="4" t="s">
        <v>1795</v>
      </c>
      <c r="E682" s="4" t="s">
        <v>1596</v>
      </c>
      <c r="F682" s="4" t="s">
        <v>2011</v>
      </c>
      <c r="G682" s="17">
        <v>5.0599999999999996</v>
      </c>
      <c r="H682" s="144">
        <v>0.73370000000000002</v>
      </c>
      <c r="I682" s="16" t="s">
        <v>1340</v>
      </c>
      <c r="J682" s="140">
        <v>1</v>
      </c>
      <c r="K682" s="140">
        <v>1</v>
      </c>
      <c r="L682" s="140">
        <v>1</v>
      </c>
    </row>
    <row r="683" spans="1:12">
      <c r="A683" s="16" t="s">
        <v>675</v>
      </c>
      <c r="B683" s="16">
        <v>382</v>
      </c>
      <c r="C683" s="16">
        <v>4</v>
      </c>
      <c r="D683" s="4" t="s">
        <v>1795</v>
      </c>
      <c r="E683" s="4" t="s">
        <v>1596</v>
      </c>
      <c r="F683" s="4" t="s">
        <v>2011</v>
      </c>
      <c r="G683" s="17">
        <v>7.69</v>
      </c>
      <c r="H683" s="144">
        <v>1.1268</v>
      </c>
      <c r="I683" s="16" t="s">
        <v>1340</v>
      </c>
      <c r="J683" s="140">
        <v>1</v>
      </c>
      <c r="K683" s="140">
        <v>1</v>
      </c>
      <c r="L683" s="140">
        <v>1</v>
      </c>
    </row>
    <row r="684" spans="1:12">
      <c r="A684" s="16" t="s">
        <v>676</v>
      </c>
      <c r="B684" s="16">
        <v>383</v>
      </c>
      <c r="C684" s="16">
        <v>1</v>
      </c>
      <c r="D684" s="4" t="s">
        <v>1796</v>
      </c>
      <c r="E684" s="4" t="s">
        <v>1596</v>
      </c>
      <c r="F684" s="4" t="s">
        <v>2011</v>
      </c>
      <c r="G684" s="17">
        <v>2.5299999999999998</v>
      </c>
      <c r="H684" s="144">
        <v>0.3337</v>
      </c>
      <c r="I684" s="16" t="s">
        <v>1340</v>
      </c>
      <c r="J684" s="140">
        <v>1</v>
      </c>
      <c r="K684" s="140">
        <v>1</v>
      </c>
      <c r="L684" s="140">
        <v>1</v>
      </c>
    </row>
    <row r="685" spans="1:12">
      <c r="A685" s="16" t="s">
        <v>677</v>
      </c>
      <c r="B685" s="16">
        <v>383</v>
      </c>
      <c r="C685" s="16">
        <v>2</v>
      </c>
      <c r="D685" s="4" t="s">
        <v>1796</v>
      </c>
      <c r="E685" s="4" t="s">
        <v>1596</v>
      </c>
      <c r="F685" s="4" t="s">
        <v>2011</v>
      </c>
      <c r="G685" s="17">
        <v>3.55</v>
      </c>
      <c r="H685" s="144">
        <v>0.44729999999999998</v>
      </c>
      <c r="I685" s="16" t="s">
        <v>1340</v>
      </c>
      <c r="J685" s="140">
        <v>1</v>
      </c>
      <c r="K685" s="140">
        <v>1</v>
      </c>
      <c r="L685" s="140">
        <v>1</v>
      </c>
    </row>
    <row r="686" spans="1:12">
      <c r="A686" s="16" t="s">
        <v>678</v>
      </c>
      <c r="B686" s="16">
        <v>383</v>
      </c>
      <c r="C686" s="16">
        <v>3</v>
      </c>
      <c r="D686" s="4" t="s">
        <v>1796</v>
      </c>
      <c r="E686" s="4" t="s">
        <v>1596</v>
      </c>
      <c r="F686" s="4" t="s">
        <v>2011</v>
      </c>
      <c r="G686" s="17">
        <v>4.8499999999999996</v>
      </c>
      <c r="H686" s="144">
        <v>0.62429999999999997</v>
      </c>
      <c r="I686" s="16" t="s">
        <v>1340</v>
      </c>
      <c r="J686" s="140">
        <v>1</v>
      </c>
      <c r="K686" s="140">
        <v>1</v>
      </c>
      <c r="L686" s="140">
        <v>1</v>
      </c>
    </row>
    <row r="687" spans="1:12">
      <c r="A687" s="16" t="s">
        <v>679</v>
      </c>
      <c r="B687" s="16">
        <v>383</v>
      </c>
      <c r="C687" s="16">
        <v>4</v>
      </c>
      <c r="D687" s="4" t="s">
        <v>1796</v>
      </c>
      <c r="E687" s="4" t="s">
        <v>1596</v>
      </c>
      <c r="F687" s="4" t="s">
        <v>2011</v>
      </c>
      <c r="G687" s="17">
        <v>8.39</v>
      </c>
      <c r="H687" s="144">
        <v>1.1744000000000001</v>
      </c>
      <c r="I687" s="16" t="s">
        <v>1340</v>
      </c>
      <c r="J687" s="140">
        <v>1</v>
      </c>
      <c r="K687" s="140">
        <v>1</v>
      </c>
      <c r="L687" s="140">
        <v>1</v>
      </c>
    </row>
    <row r="688" spans="1:12">
      <c r="A688" s="16" t="s">
        <v>680</v>
      </c>
      <c r="B688" s="16">
        <v>384</v>
      </c>
      <c r="C688" s="16">
        <v>1</v>
      </c>
      <c r="D688" s="4" t="s">
        <v>1797</v>
      </c>
      <c r="E688" s="4" t="s">
        <v>1590</v>
      </c>
      <c r="F688" s="4" t="s">
        <v>1590</v>
      </c>
      <c r="G688" s="17">
        <v>1.95</v>
      </c>
      <c r="H688" s="144">
        <v>0.38140000000000002</v>
      </c>
      <c r="I688" s="16" t="s">
        <v>1340</v>
      </c>
      <c r="J688" s="140">
        <v>1.75</v>
      </c>
      <c r="K688" s="140">
        <v>1.75</v>
      </c>
      <c r="L688" s="140">
        <v>1.75</v>
      </c>
    </row>
    <row r="689" spans="1:12">
      <c r="A689" s="16" t="s">
        <v>681</v>
      </c>
      <c r="B689" s="16">
        <v>384</v>
      </c>
      <c r="C689" s="16">
        <v>2</v>
      </c>
      <c r="D689" s="4" t="s">
        <v>1797</v>
      </c>
      <c r="E689" s="4" t="s">
        <v>1590</v>
      </c>
      <c r="F689" s="4" t="s">
        <v>1590</v>
      </c>
      <c r="G689" s="17">
        <v>2.87</v>
      </c>
      <c r="H689" s="144">
        <v>0.49320000000000003</v>
      </c>
      <c r="I689" s="16" t="s">
        <v>1340</v>
      </c>
      <c r="J689" s="140">
        <v>1.75</v>
      </c>
      <c r="K689" s="140">
        <v>1.75</v>
      </c>
      <c r="L689" s="140">
        <v>1.75</v>
      </c>
    </row>
    <row r="690" spans="1:12">
      <c r="A690" s="16" t="s">
        <v>682</v>
      </c>
      <c r="B690" s="16">
        <v>384</v>
      </c>
      <c r="C690" s="16">
        <v>3</v>
      </c>
      <c r="D690" s="4" t="s">
        <v>1797</v>
      </c>
      <c r="E690" s="4" t="s">
        <v>1590</v>
      </c>
      <c r="F690" s="4" t="s">
        <v>1590</v>
      </c>
      <c r="G690" s="17">
        <v>4.1399999999999997</v>
      </c>
      <c r="H690" s="144">
        <v>0.67579999999999996</v>
      </c>
      <c r="I690" s="16" t="s">
        <v>1340</v>
      </c>
      <c r="J690" s="140">
        <v>1.75</v>
      </c>
      <c r="K690" s="140">
        <v>1.75</v>
      </c>
      <c r="L690" s="140">
        <v>1.75</v>
      </c>
    </row>
    <row r="691" spans="1:12">
      <c r="A691" s="16" t="s">
        <v>683</v>
      </c>
      <c r="B691" s="16">
        <v>384</v>
      </c>
      <c r="C691" s="16">
        <v>4</v>
      </c>
      <c r="D691" s="4" t="s">
        <v>1797</v>
      </c>
      <c r="E691" s="4" t="s">
        <v>1590</v>
      </c>
      <c r="F691" s="4" t="s">
        <v>1590</v>
      </c>
      <c r="G691" s="17">
        <v>7.33</v>
      </c>
      <c r="H691" s="144">
        <v>1.2701</v>
      </c>
      <c r="I691" s="16" t="s">
        <v>1340</v>
      </c>
      <c r="J691" s="140">
        <v>1.75</v>
      </c>
      <c r="K691" s="140">
        <v>1.75</v>
      </c>
      <c r="L691" s="140">
        <v>1.75</v>
      </c>
    </row>
    <row r="692" spans="1:12">
      <c r="A692" s="16" t="s">
        <v>684</v>
      </c>
      <c r="B692" s="16">
        <v>385</v>
      </c>
      <c r="C692" s="16">
        <v>1</v>
      </c>
      <c r="D692" s="4" t="s">
        <v>1798</v>
      </c>
      <c r="E692" s="4" t="s">
        <v>1596</v>
      </c>
      <c r="F692" s="4" t="s">
        <v>2011</v>
      </c>
      <c r="G692" s="17">
        <v>2.2200000000000002</v>
      </c>
      <c r="H692" s="144">
        <v>0.31879999999999997</v>
      </c>
      <c r="I692" s="16" t="s">
        <v>1340</v>
      </c>
      <c r="J692" s="140">
        <v>1</v>
      </c>
      <c r="K692" s="140">
        <v>1</v>
      </c>
      <c r="L692" s="140">
        <v>1</v>
      </c>
    </row>
    <row r="693" spans="1:12">
      <c r="A693" s="16" t="s">
        <v>685</v>
      </c>
      <c r="B693" s="16">
        <v>385</v>
      </c>
      <c r="C693" s="16">
        <v>2</v>
      </c>
      <c r="D693" s="4" t="s">
        <v>1798</v>
      </c>
      <c r="E693" s="4" t="s">
        <v>1596</v>
      </c>
      <c r="F693" s="4" t="s">
        <v>2011</v>
      </c>
      <c r="G693" s="17">
        <v>3.17</v>
      </c>
      <c r="H693" s="144">
        <v>0.42949999999999999</v>
      </c>
      <c r="I693" s="16" t="s">
        <v>1340</v>
      </c>
      <c r="J693" s="140">
        <v>1</v>
      </c>
      <c r="K693" s="140">
        <v>1</v>
      </c>
      <c r="L693" s="140">
        <v>1</v>
      </c>
    </row>
    <row r="694" spans="1:12">
      <c r="A694" s="16" t="s">
        <v>686</v>
      </c>
      <c r="B694" s="16">
        <v>385</v>
      </c>
      <c r="C694" s="16">
        <v>3</v>
      </c>
      <c r="D694" s="4" t="s">
        <v>1798</v>
      </c>
      <c r="E694" s="4" t="s">
        <v>1596</v>
      </c>
      <c r="F694" s="4" t="s">
        <v>2011</v>
      </c>
      <c r="G694" s="17">
        <v>4.6100000000000003</v>
      </c>
      <c r="H694" s="144">
        <v>0.59919999999999995</v>
      </c>
      <c r="I694" s="16" t="s">
        <v>1340</v>
      </c>
      <c r="J694" s="140">
        <v>1</v>
      </c>
      <c r="K694" s="140">
        <v>1</v>
      </c>
      <c r="L694" s="140">
        <v>1</v>
      </c>
    </row>
    <row r="695" spans="1:12">
      <c r="A695" s="16" t="s">
        <v>687</v>
      </c>
      <c r="B695" s="16">
        <v>385</v>
      </c>
      <c r="C695" s="16">
        <v>4</v>
      </c>
      <c r="D695" s="4" t="s">
        <v>1798</v>
      </c>
      <c r="E695" s="4" t="s">
        <v>1596</v>
      </c>
      <c r="F695" s="4" t="s">
        <v>2011</v>
      </c>
      <c r="G695" s="17">
        <v>8.09</v>
      </c>
      <c r="H695" s="144">
        <v>1.1386000000000001</v>
      </c>
      <c r="I695" s="16" t="s">
        <v>1340</v>
      </c>
      <c r="J695" s="140">
        <v>1</v>
      </c>
      <c r="K695" s="140">
        <v>1</v>
      </c>
      <c r="L695" s="140">
        <v>1</v>
      </c>
    </row>
    <row r="696" spans="1:12">
      <c r="A696" s="16" t="s">
        <v>688</v>
      </c>
      <c r="B696" s="16">
        <v>401</v>
      </c>
      <c r="C696" s="16">
        <v>1</v>
      </c>
      <c r="D696" s="4" t="s">
        <v>1799</v>
      </c>
      <c r="E696" s="4" t="s">
        <v>1596</v>
      </c>
      <c r="F696" s="4" t="s">
        <v>2011</v>
      </c>
      <c r="G696" s="17">
        <v>2.69</v>
      </c>
      <c r="H696" s="144">
        <v>1.0936999999999999</v>
      </c>
      <c r="I696" s="16" t="s">
        <v>1340</v>
      </c>
      <c r="J696" s="140">
        <v>1</v>
      </c>
      <c r="K696" s="140">
        <v>1</v>
      </c>
      <c r="L696" s="140">
        <v>1</v>
      </c>
    </row>
    <row r="697" spans="1:12">
      <c r="A697" s="16" t="s">
        <v>689</v>
      </c>
      <c r="B697" s="16">
        <v>401</v>
      </c>
      <c r="C697" s="16">
        <v>2</v>
      </c>
      <c r="D697" s="4" t="s">
        <v>1799</v>
      </c>
      <c r="E697" s="4" t="s">
        <v>1596</v>
      </c>
      <c r="F697" s="4" t="s">
        <v>2011</v>
      </c>
      <c r="G697" s="17">
        <v>5.32</v>
      </c>
      <c r="H697" s="144">
        <v>1.7114</v>
      </c>
      <c r="I697" s="16" t="s">
        <v>1340</v>
      </c>
      <c r="J697" s="140">
        <v>1</v>
      </c>
      <c r="K697" s="140">
        <v>1</v>
      </c>
      <c r="L697" s="140">
        <v>1</v>
      </c>
    </row>
    <row r="698" spans="1:12">
      <c r="A698" s="16" t="s">
        <v>690</v>
      </c>
      <c r="B698" s="16">
        <v>401</v>
      </c>
      <c r="C698" s="16">
        <v>3</v>
      </c>
      <c r="D698" s="4" t="s">
        <v>1799</v>
      </c>
      <c r="E698" s="4" t="s">
        <v>1596</v>
      </c>
      <c r="F698" s="4" t="s">
        <v>2011</v>
      </c>
      <c r="G698" s="17">
        <v>6.86</v>
      </c>
      <c r="H698" s="144">
        <v>2.0417999999999998</v>
      </c>
      <c r="I698" s="16" t="s">
        <v>1340</v>
      </c>
      <c r="J698" s="140">
        <v>1</v>
      </c>
      <c r="K698" s="140">
        <v>1</v>
      </c>
      <c r="L698" s="140">
        <v>1</v>
      </c>
    </row>
    <row r="699" spans="1:12">
      <c r="A699" s="16" t="s">
        <v>691</v>
      </c>
      <c r="B699" s="16">
        <v>401</v>
      </c>
      <c r="C699" s="16">
        <v>4</v>
      </c>
      <c r="D699" s="4" t="s">
        <v>1799</v>
      </c>
      <c r="E699" s="4" t="s">
        <v>1596</v>
      </c>
      <c r="F699" s="4" t="s">
        <v>2011</v>
      </c>
      <c r="G699" s="17">
        <v>12.6</v>
      </c>
      <c r="H699" s="144">
        <v>3.5051999999999999</v>
      </c>
      <c r="I699" s="16" t="s">
        <v>1340</v>
      </c>
      <c r="J699" s="140">
        <v>1</v>
      </c>
      <c r="K699" s="140">
        <v>1</v>
      </c>
      <c r="L699" s="140">
        <v>1</v>
      </c>
    </row>
    <row r="700" spans="1:12">
      <c r="A700" s="16" t="s">
        <v>692</v>
      </c>
      <c r="B700" s="16">
        <v>403</v>
      </c>
      <c r="C700" s="16">
        <v>1</v>
      </c>
      <c r="D700" s="4" t="s">
        <v>1800</v>
      </c>
      <c r="E700" s="4" t="s">
        <v>1596</v>
      </c>
      <c r="F700" s="4" t="s">
        <v>2011</v>
      </c>
      <c r="G700" s="17">
        <v>1.67</v>
      </c>
      <c r="H700" s="144">
        <v>1.0105</v>
      </c>
      <c r="I700" s="16" t="s">
        <v>1340</v>
      </c>
      <c r="J700" s="140">
        <v>1</v>
      </c>
      <c r="K700" s="140">
        <v>1</v>
      </c>
      <c r="L700" s="140">
        <v>1</v>
      </c>
    </row>
    <row r="701" spans="1:12">
      <c r="A701" s="16" t="s">
        <v>693</v>
      </c>
      <c r="B701" s="16">
        <v>403</v>
      </c>
      <c r="C701" s="16">
        <v>2</v>
      </c>
      <c r="D701" s="4" t="s">
        <v>1800</v>
      </c>
      <c r="E701" s="4" t="s">
        <v>1596</v>
      </c>
      <c r="F701" s="4" t="s">
        <v>2011</v>
      </c>
      <c r="G701" s="17">
        <v>1.94</v>
      </c>
      <c r="H701" s="144">
        <v>1.1083000000000001</v>
      </c>
      <c r="I701" s="16" t="s">
        <v>1340</v>
      </c>
      <c r="J701" s="140">
        <v>1</v>
      </c>
      <c r="K701" s="140">
        <v>1</v>
      </c>
      <c r="L701" s="140">
        <v>1</v>
      </c>
    </row>
    <row r="702" spans="1:12">
      <c r="A702" s="16" t="s">
        <v>694</v>
      </c>
      <c r="B702" s="16">
        <v>403</v>
      </c>
      <c r="C702" s="16">
        <v>3</v>
      </c>
      <c r="D702" s="4" t="s">
        <v>1800</v>
      </c>
      <c r="E702" s="4" t="s">
        <v>1596</v>
      </c>
      <c r="F702" s="4" t="s">
        <v>2011</v>
      </c>
      <c r="G702" s="17">
        <v>3.58</v>
      </c>
      <c r="H702" s="144">
        <v>1.4453</v>
      </c>
      <c r="I702" s="16" t="s">
        <v>1340</v>
      </c>
      <c r="J702" s="140">
        <v>1</v>
      </c>
      <c r="K702" s="140">
        <v>1</v>
      </c>
      <c r="L702" s="140">
        <v>1</v>
      </c>
    </row>
    <row r="703" spans="1:12">
      <c r="A703" s="16" t="s">
        <v>695</v>
      </c>
      <c r="B703" s="16">
        <v>403</v>
      </c>
      <c r="C703" s="16">
        <v>4</v>
      </c>
      <c r="D703" s="4" t="s">
        <v>1800</v>
      </c>
      <c r="E703" s="4" t="s">
        <v>1596</v>
      </c>
      <c r="F703" s="4" t="s">
        <v>2011</v>
      </c>
      <c r="G703" s="17">
        <v>13.03</v>
      </c>
      <c r="H703" s="144">
        <v>3.3414999999999999</v>
      </c>
      <c r="I703" s="16" t="s">
        <v>1340</v>
      </c>
      <c r="J703" s="140">
        <v>1</v>
      </c>
      <c r="K703" s="140">
        <v>1</v>
      </c>
      <c r="L703" s="140">
        <v>1</v>
      </c>
    </row>
    <row r="704" spans="1:12">
      <c r="A704" s="16" t="s">
        <v>696</v>
      </c>
      <c r="B704" s="16">
        <v>404</v>
      </c>
      <c r="C704" s="16">
        <v>1</v>
      </c>
      <c r="D704" s="4" t="s">
        <v>1801</v>
      </c>
      <c r="E704" s="4" t="s">
        <v>1596</v>
      </c>
      <c r="F704" s="4" t="s">
        <v>2011</v>
      </c>
      <c r="G704" s="17">
        <v>1.46</v>
      </c>
      <c r="H704" s="144">
        <v>0.74080000000000001</v>
      </c>
      <c r="I704" s="16" t="s">
        <v>1340</v>
      </c>
      <c r="J704" s="140">
        <v>1</v>
      </c>
      <c r="K704" s="140">
        <v>1</v>
      </c>
      <c r="L704" s="140">
        <v>1</v>
      </c>
    </row>
    <row r="705" spans="1:12">
      <c r="A705" s="16" t="s">
        <v>697</v>
      </c>
      <c r="B705" s="16">
        <v>404</v>
      </c>
      <c r="C705" s="16">
        <v>2</v>
      </c>
      <c r="D705" s="4" t="s">
        <v>1801</v>
      </c>
      <c r="E705" s="4" t="s">
        <v>1596</v>
      </c>
      <c r="F705" s="4" t="s">
        <v>2011</v>
      </c>
      <c r="G705" s="17">
        <v>2.46</v>
      </c>
      <c r="H705" s="144">
        <v>0.98950000000000005</v>
      </c>
      <c r="I705" s="16" t="s">
        <v>1340</v>
      </c>
      <c r="J705" s="140">
        <v>1</v>
      </c>
      <c r="K705" s="140">
        <v>1</v>
      </c>
      <c r="L705" s="140">
        <v>1</v>
      </c>
    </row>
    <row r="706" spans="1:12">
      <c r="A706" s="16" t="s">
        <v>698</v>
      </c>
      <c r="B706" s="16">
        <v>404</v>
      </c>
      <c r="C706" s="16">
        <v>3</v>
      </c>
      <c r="D706" s="4" t="s">
        <v>1801</v>
      </c>
      <c r="E706" s="4" t="s">
        <v>1596</v>
      </c>
      <c r="F706" s="4" t="s">
        <v>2011</v>
      </c>
      <c r="G706" s="17">
        <v>6.38</v>
      </c>
      <c r="H706" s="144">
        <v>1.6244000000000001</v>
      </c>
      <c r="I706" s="16" t="s">
        <v>1340</v>
      </c>
      <c r="J706" s="140">
        <v>1</v>
      </c>
      <c r="K706" s="140">
        <v>1</v>
      </c>
      <c r="L706" s="140">
        <v>1</v>
      </c>
    </row>
    <row r="707" spans="1:12">
      <c r="A707" s="16" t="s">
        <v>699</v>
      </c>
      <c r="B707" s="16">
        <v>404</v>
      </c>
      <c r="C707" s="16">
        <v>4</v>
      </c>
      <c r="D707" s="4" t="s">
        <v>1801</v>
      </c>
      <c r="E707" s="4" t="s">
        <v>1596</v>
      </c>
      <c r="F707" s="4" t="s">
        <v>2011</v>
      </c>
      <c r="G707" s="17">
        <v>14.62</v>
      </c>
      <c r="H707" s="144">
        <v>3.198</v>
      </c>
      <c r="I707" s="16" t="s">
        <v>1340</v>
      </c>
      <c r="J707" s="140">
        <v>1</v>
      </c>
      <c r="K707" s="140">
        <v>1</v>
      </c>
      <c r="L707" s="140">
        <v>1</v>
      </c>
    </row>
    <row r="708" spans="1:12">
      <c r="A708" s="16" t="s">
        <v>700</v>
      </c>
      <c r="B708" s="16">
        <v>405</v>
      </c>
      <c r="C708" s="16">
        <v>1</v>
      </c>
      <c r="D708" s="4" t="s">
        <v>1802</v>
      </c>
      <c r="E708" s="4" t="s">
        <v>1596</v>
      </c>
      <c r="F708" s="4" t="s">
        <v>2011</v>
      </c>
      <c r="G708" s="17">
        <v>3.67</v>
      </c>
      <c r="H708" s="144">
        <v>1.0761000000000001</v>
      </c>
      <c r="I708" s="16" t="s">
        <v>1340</v>
      </c>
      <c r="J708" s="140">
        <v>1</v>
      </c>
      <c r="K708" s="140">
        <v>1</v>
      </c>
      <c r="L708" s="140">
        <v>1</v>
      </c>
    </row>
    <row r="709" spans="1:12">
      <c r="A709" s="16" t="s">
        <v>701</v>
      </c>
      <c r="B709" s="16">
        <v>405</v>
      </c>
      <c r="C709" s="16">
        <v>2</v>
      </c>
      <c r="D709" s="4" t="s">
        <v>1802</v>
      </c>
      <c r="E709" s="4" t="s">
        <v>1596</v>
      </c>
      <c r="F709" s="4" t="s">
        <v>2011</v>
      </c>
      <c r="G709" s="17">
        <v>4.5599999999999996</v>
      </c>
      <c r="H709" s="144">
        <v>1.208</v>
      </c>
      <c r="I709" s="16" t="s">
        <v>1340</v>
      </c>
      <c r="J709" s="140">
        <v>1</v>
      </c>
      <c r="K709" s="140">
        <v>1</v>
      </c>
      <c r="L709" s="140">
        <v>1</v>
      </c>
    </row>
    <row r="710" spans="1:12">
      <c r="A710" s="16" t="s">
        <v>702</v>
      </c>
      <c r="B710" s="16">
        <v>405</v>
      </c>
      <c r="C710" s="16">
        <v>3</v>
      </c>
      <c r="D710" s="4" t="s">
        <v>1802</v>
      </c>
      <c r="E710" s="4" t="s">
        <v>1596</v>
      </c>
      <c r="F710" s="4" t="s">
        <v>2011</v>
      </c>
      <c r="G710" s="17">
        <v>8.7200000000000006</v>
      </c>
      <c r="H710" s="144">
        <v>1.7250000000000001</v>
      </c>
      <c r="I710" s="16" t="s">
        <v>1340</v>
      </c>
      <c r="J710" s="140">
        <v>1</v>
      </c>
      <c r="K710" s="140">
        <v>1</v>
      </c>
      <c r="L710" s="140">
        <v>1</v>
      </c>
    </row>
    <row r="711" spans="1:12">
      <c r="A711" s="16" t="s">
        <v>703</v>
      </c>
      <c r="B711" s="16">
        <v>405</v>
      </c>
      <c r="C711" s="16">
        <v>4</v>
      </c>
      <c r="D711" s="4" t="s">
        <v>1802</v>
      </c>
      <c r="E711" s="4" t="s">
        <v>1596</v>
      </c>
      <c r="F711" s="4" t="s">
        <v>2011</v>
      </c>
      <c r="G711" s="17">
        <v>17.66</v>
      </c>
      <c r="H711" s="144">
        <v>3.3355000000000001</v>
      </c>
      <c r="I711" s="16" t="s">
        <v>1340</v>
      </c>
      <c r="J711" s="140">
        <v>1</v>
      </c>
      <c r="K711" s="140">
        <v>1</v>
      </c>
      <c r="L711" s="140">
        <v>1</v>
      </c>
    </row>
    <row r="712" spans="1:12">
      <c r="A712" s="16" t="s">
        <v>704</v>
      </c>
      <c r="B712" s="16">
        <v>420</v>
      </c>
      <c r="C712" s="16">
        <v>1</v>
      </c>
      <c r="D712" s="4" t="s">
        <v>1803</v>
      </c>
      <c r="E712" s="4" t="s">
        <v>1596</v>
      </c>
      <c r="F712" s="4" t="s">
        <v>2011</v>
      </c>
      <c r="G712" s="17">
        <v>2.34</v>
      </c>
      <c r="H712" s="144">
        <v>0.34570000000000001</v>
      </c>
      <c r="I712" s="16" t="s">
        <v>1340</v>
      </c>
      <c r="J712" s="140">
        <v>1</v>
      </c>
      <c r="K712" s="140">
        <v>1</v>
      </c>
      <c r="L712" s="140">
        <v>1</v>
      </c>
    </row>
    <row r="713" spans="1:12">
      <c r="A713" s="16" t="s">
        <v>705</v>
      </c>
      <c r="B713" s="16">
        <v>420</v>
      </c>
      <c r="C713" s="16">
        <v>2</v>
      </c>
      <c r="D713" s="4" t="s">
        <v>1803</v>
      </c>
      <c r="E713" s="4" t="s">
        <v>1596</v>
      </c>
      <c r="F713" s="4" t="s">
        <v>2011</v>
      </c>
      <c r="G713" s="17">
        <v>2.4900000000000002</v>
      </c>
      <c r="H713" s="144">
        <v>0.44040000000000001</v>
      </c>
      <c r="I713" s="16" t="s">
        <v>1340</v>
      </c>
      <c r="J713" s="140">
        <v>1</v>
      </c>
      <c r="K713" s="140">
        <v>1</v>
      </c>
      <c r="L713" s="140">
        <v>1</v>
      </c>
    </row>
    <row r="714" spans="1:12">
      <c r="A714" s="16" t="s">
        <v>706</v>
      </c>
      <c r="B714" s="16">
        <v>420</v>
      </c>
      <c r="C714" s="16">
        <v>3</v>
      </c>
      <c r="D714" s="4" t="s">
        <v>1803</v>
      </c>
      <c r="E714" s="4" t="s">
        <v>1596</v>
      </c>
      <c r="F714" s="4" t="s">
        <v>2011</v>
      </c>
      <c r="G714" s="17">
        <v>3.64</v>
      </c>
      <c r="H714" s="144">
        <v>0.59260000000000002</v>
      </c>
      <c r="I714" s="16" t="s">
        <v>1340</v>
      </c>
      <c r="J714" s="140">
        <v>1</v>
      </c>
      <c r="K714" s="140">
        <v>1</v>
      </c>
      <c r="L714" s="140">
        <v>1</v>
      </c>
    </row>
    <row r="715" spans="1:12">
      <c r="A715" s="16" t="s">
        <v>707</v>
      </c>
      <c r="B715" s="16">
        <v>420</v>
      </c>
      <c r="C715" s="16">
        <v>4</v>
      </c>
      <c r="D715" s="4" t="s">
        <v>1803</v>
      </c>
      <c r="E715" s="4" t="s">
        <v>1596</v>
      </c>
      <c r="F715" s="4" t="s">
        <v>2011</v>
      </c>
      <c r="G715" s="17">
        <v>6.71</v>
      </c>
      <c r="H715" s="144">
        <v>1.1509</v>
      </c>
      <c r="I715" s="16" t="s">
        <v>1340</v>
      </c>
      <c r="J715" s="140">
        <v>1</v>
      </c>
      <c r="K715" s="140">
        <v>1</v>
      </c>
      <c r="L715" s="140">
        <v>1</v>
      </c>
    </row>
    <row r="716" spans="1:12">
      <c r="A716" s="16" t="s">
        <v>708</v>
      </c>
      <c r="B716" s="16">
        <v>421</v>
      </c>
      <c r="C716" s="16">
        <v>1</v>
      </c>
      <c r="D716" s="4" t="s">
        <v>1804</v>
      </c>
      <c r="E716" s="4" t="s">
        <v>1596</v>
      </c>
      <c r="F716" s="4" t="s">
        <v>2011</v>
      </c>
      <c r="G716" s="17">
        <v>3.11</v>
      </c>
      <c r="H716" s="144">
        <v>0.3498</v>
      </c>
      <c r="I716" s="16" t="s">
        <v>1340</v>
      </c>
      <c r="J716" s="140">
        <v>1</v>
      </c>
      <c r="K716" s="140">
        <v>1</v>
      </c>
      <c r="L716" s="140">
        <v>1</v>
      </c>
    </row>
    <row r="717" spans="1:12">
      <c r="A717" s="16" t="s">
        <v>709</v>
      </c>
      <c r="B717" s="16">
        <v>421</v>
      </c>
      <c r="C717" s="16">
        <v>2</v>
      </c>
      <c r="D717" s="4" t="s">
        <v>1804</v>
      </c>
      <c r="E717" s="4" t="s">
        <v>1596</v>
      </c>
      <c r="F717" s="4" t="s">
        <v>2011</v>
      </c>
      <c r="G717" s="17">
        <v>4.22</v>
      </c>
      <c r="H717" s="144">
        <v>0.47420000000000001</v>
      </c>
      <c r="I717" s="16" t="s">
        <v>1340</v>
      </c>
      <c r="J717" s="140">
        <v>1</v>
      </c>
      <c r="K717" s="140">
        <v>1</v>
      </c>
      <c r="L717" s="140">
        <v>1</v>
      </c>
    </row>
    <row r="718" spans="1:12">
      <c r="A718" s="16" t="s">
        <v>710</v>
      </c>
      <c r="B718" s="16">
        <v>421</v>
      </c>
      <c r="C718" s="16">
        <v>3</v>
      </c>
      <c r="D718" s="4" t="s">
        <v>1804</v>
      </c>
      <c r="E718" s="4" t="s">
        <v>1596</v>
      </c>
      <c r="F718" s="4" t="s">
        <v>2011</v>
      </c>
      <c r="G718" s="17">
        <v>5.95</v>
      </c>
      <c r="H718" s="144">
        <v>0.68720000000000003</v>
      </c>
      <c r="I718" s="16" t="s">
        <v>1340</v>
      </c>
      <c r="J718" s="140">
        <v>1</v>
      </c>
      <c r="K718" s="140">
        <v>1</v>
      </c>
      <c r="L718" s="140">
        <v>1</v>
      </c>
    </row>
    <row r="719" spans="1:12">
      <c r="A719" s="16" t="s">
        <v>711</v>
      </c>
      <c r="B719" s="16">
        <v>421</v>
      </c>
      <c r="C719" s="16">
        <v>4</v>
      </c>
      <c r="D719" s="4" t="s">
        <v>1804</v>
      </c>
      <c r="E719" s="4" t="s">
        <v>1596</v>
      </c>
      <c r="F719" s="4" t="s">
        <v>2011</v>
      </c>
      <c r="G719" s="17">
        <v>10.34</v>
      </c>
      <c r="H719" s="144">
        <v>1.2150000000000001</v>
      </c>
      <c r="I719" s="16" t="s">
        <v>1340</v>
      </c>
      <c r="J719" s="140">
        <v>1</v>
      </c>
      <c r="K719" s="140">
        <v>1</v>
      </c>
      <c r="L719" s="140">
        <v>1</v>
      </c>
    </row>
    <row r="720" spans="1:12">
      <c r="A720" s="16" t="s">
        <v>712</v>
      </c>
      <c r="B720" s="16">
        <v>422</v>
      </c>
      <c r="C720" s="16">
        <v>1</v>
      </c>
      <c r="D720" s="4" t="s">
        <v>1805</v>
      </c>
      <c r="E720" s="4" t="s">
        <v>1596</v>
      </c>
      <c r="F720" s="4" t="s">
        <v>2011</v>
      </c>
      <c r="G720" s="17">
        <v>1.96</v>
      </c>
      <c r="H720" s="144">
        <v>0.28149999999999997</v>
      </c>
      <c r="I720" s="16" t="s">
        <v>1340</v>
      </c>
      <c r="J720" s="140">
        <v>1</v>
      </c>
      <c r="K720" s="140">
        <v>1</v>
      </c>
      <c r="L720" s="140">
        <v>1</v>
      </c>
    </row>
    <row r="721" spans="1:12">
      <c r="A721" s="16" t="s">
        <v>713</v>
      </c>
      <c r="B721" s="16">
        <v>422</v>
      </c>
      <c r="C721" s="16">
        <v>2</v>
      </c>
      <c r="D721" s="4" t="s">
        <v>1805</v>
      </c>
      <c r="E721" s="4" t="s">
        <v>1596</v>
      </c>
      <c r="F721" s="4" t="s">
        <v>2011</v>
      </c>
      <c r="G721" s="17">
        <v>2.64</v>
      </c>
      <c r="H721" s="144">
        <v>0.3921</v>
      </c>
      <c r="I721" s="16" t="s">
        <v>1340</v>
      </c>
      <c r="J721" s="140">
        <v>1</v>
      </c>
      <c r="K721" s="140">
        <v>1</v>
      </c>
      <c r="L721" s="140">
        <v>1</v>
      </c>
    </row>
    <row r="722" spans="1:12">
      <c r="A722" s="16" t="s">
        <v>714</v>
      </c>
      <c r="B722" s="16">
        <v>422</v>
      </c>
      <c r="C722" s="16">
        <v>3</v>
      </c>
      <c r="D722" s="4" t="s">
        <v>1805</v>
      </c>
      <c r="E722" s="4" t="s">
        <v>1596</v>
      </c>
      <c r="F722" s="4" t="s">
        <v>2011</v>
      </c>
      <c r="G722" s="17">
        <v>3.65</v>
      </c>
      <c r="H722" s="144">
        <v>0.52380000000000004</v>
      </c>
      <c r="I722" s="16" t="s">
        <v>1340</v>
      </c>
      <c r="J722" s="140">
        <v>1</v>
      </c>
      <c r="K722" s="140">
        <v>1</v>
      </c>
      <c r="L722" s="140">
        <v>1</v>
      </c>
    </row>
    <row r="723" spans="1:12">
      <c r="A723" s="16" t="s">
        <v>715</v>
      </c>
      <c r="B723" s="16">
        <v>422</v>
      </c>
      <c r="C723" s="16">
        <v>4</v>
      </c>
      <c r="D723" s="4" t="s">
        <v>1805</v>
      </c>
      <c r="E723" s="4" t="s">
        <v>1596</v>
      </c>
      <c r="F723" s="4" t="s">
        <v>2011</v>
      </c>
      <c r="G723" s="17">
        <v>6.69</v>
      </c>
      <c r="H723" s="144">
        <v>0.94210000000000005</v>
      </c>
      <c r="I723" s="16" t="s">
        <v>1340</v>
      </c>
      <c r="J723" s="140">
        <v>1</v>
      </c>
      <c r="K723" s="140">
        <v>1</v>
      </c>
      <c r="L723" s="140">
        <v>1</v>
      </c>
    </row>
    <row r="724" spans="1:12">
      <c r="A724" s="16" t="s">
        <v>716</v>
      </c>
      <c r="B724" s="16">
        <v>423</v>
      </c>
      <c r="C724" s="16">
        <v>1</v>
      </c>
      <c r="D724" s="4" t="s">
        <v>1806</v>
      </c>
      <c r="E724" s="4" t="s">
        <v>1596</v>
      </c>
      <c r="F724" s="4" t="s">
        <v>2011</v>
      </c>
      <c r="G724" s="17">
        <v>2.4900000000000002</v>
      </c>
      <c r="H724" s="144">
        <v>0.4748</v>
      </c>
      <c r="I724" s="16" t="s">
        <v>1340</v>
      </c>
      <c r="J724" s="140">
        <v>1</v>
      </c>
      <c r="K724" s="140">
        <v>1</v>
      </c>
      <c r="L724" s="140">
        <v>1</v>
      </c>
    </row>
    <row r="725" spans="1:12">
      <c r="A725" s="16" t="s">
        <v>717</v>
      </c>
      <c r="B725" s="16">
        <v>423</v>
      </c>
      <c r="C725" s="16">
        <v>2</v>
      </c>
      <c r="D725" s="4" t="s">
        <v>1806</v>
      </c>
      <c r="E725" s="4" t="s">
        <v>1596</v>
      </c>
      <c r="F725" s="4" t="s">
        <v>2011</v>
      </c>
      <c r="G725" s="17">
        <v>3.17</v>
      </c>
      <c r="H725" s="144">
        <v>0.56940000000000002</v>
      </c>
      <c r="I725" s="16" t="s">
        <v>1340</v>
      </c>
      <c r="J725" s="140">
        <v>1</v>
      </c>
      <c r="K725" s="140">
        <v>1</v>
      </c>
      <c r="L725" s="140">
        <v>1</v>
      </c>
    </row>
    <row r="726" spans="1:12">
      <c r="A726" s="16" t="s">
        <v>718</v>
      </c>
      <c r="B726" s="16">
        <v>423</v>
      </c>
      <c r="C726" s="16">
        <v>3</v>
      </c>
      <c r="D726" s="4" t="s">
        <v>1806</v>
      </c>
      <c r="E726" s="4" t="s">
        <v>1596</v>
      </c>
      <c r="F726" s="4" t="s">
        <v>2011</v>
      </c>
      <c r="G726" s="17">
        <v>4.8099999999999996</v>
      </c>
      <c r="H726" s="144">
        <v>0.84219999999999995</v>
      </c>
      <c r="I726" s="16" t="s">
        <v>1340</v>
      </c>
      <c r="J726" s="140">
        <v>1</v>
      </c>
      <c r="K726" s="140">
        <v>1</v>
      </c>
      <c r="L726" s="140">
        <v>1</v>
      </c>
    </row>
    <row r="727" spans="1:12">
      <c r="A727" s="16" t="s">
        <v>719</v>
      </c>
      <c r="B727" s="16">
        <v>423</v>
      </c>
      <c r="C727" s="16">
        <v>4</v>
      </c>
      <c r="D727" s="4" t="s">
        <v>1806</v>
      </c>
      <c r="E727" s="4" t="s">
        <v>1596</v>
      </c>
      <c r="F727" s="4" t="s">
        <v>2011</v>
      </c>
      <c r="G727" s="17">
        <v>13.28</v>
      </c>
      <c r="H727" s="144">
        <v>2.2385000000000002</v>
      </c>
      <c r="I727" s="16" t="s">
        <v>1340</v>
      </c>
      <c r="J727" s="140">
        <v>1</v>
      </c>
      <c r="K727" s="140">
        <v>1</v>
      </c>
      <c r="L727" s="140">
        <v>1</v>
      </c>
    </row>
    <row r="728" spans="1:12">
      <c r="A728" s="16" t="s">
        <v>720</v>
      </c>
      <c r="B728" s="16">
        <v>424</v>
      </c>
      <c r="C728" s="16">
        <v>1</v>
      </c>
      <c r="D728" s="4" t="s">
        <v>1807</v>
      </c>
      <c r="E728" s="4" t="s">
        <v>1596</v>
      </c>
      <c r="F728" s="4" t="s">
        <v>2011</v>
      </c>
      <c r="G728" s="17">
        <v>2.4700000000000002</v>
      </c>
      <c r="H728" s="144">
        <v>0.38829999999999998</v>
      </c>
      <c r="I728" s="16" t="s">
        <v>1340</v>
      </c>
      <c r="J728" s="140">
        <v>1</v>
      </c>
      <c r="K728" s="140">
        <v>1</v>
      </c>
      <c r="L728" s="140">
        <v>1</v>
      </c>
    </row>
    <row r="729" spans="1:12">
      <c r="A729" s="16" t="s">
        <v>721</v>
      </c>
      <c r="B729" s="16">
        <v>424</v>
      </c>
      <c r="C729" s="16">
        <v>2</v>
      </c>
      <c r="D729" s="4" t="s">
        <v>1807</v>
      </c>
      <c r="E729" s="4" t="s">
        <v>1596</v>
      </c>
      <c r="F729" s="4" t="s">
        <v>2011</v>
      </c>
      <c r="G729" s="17">
        <v>3.32</v>
      </c>
      <c r="H729" s="144">
        <v>0.5081</v>
      </c>
      <c r="I729" s="16" t="s">
        <v>1340</v>
      </c>
      <c r="J729" s="140">
        <v>1</v>
      </c>
      <c r="K729" s="140">
        <v>1</v>
      </c>
      <c r="L729" s="140">
        <v>1</v>
      </c>
    </row>
    <row r="730" spans="1:12">
      <c r="A730" s="16" t="s">
        <v>722</v>
      </c>
      <c r="B730" s="16">
        <v>424</v>
      </c>
      <c r="C730" s="16">
        <v>3</v>
      </c>
      <c r="D730" s="4" t="s">
        <v>1807</v>
      </c>
      <c r="E730" s="4" t="s">
        <v>1596</v>
      </c>
      <c r="F730" s="4" t="s">
        <v>2011</v>
      </c>
      <c r="G730" s="17">
        <v>4.58</v>
      </c>
      <c r="H730" s="144">
        <v>0.69550000000000001</v>
      </c>
      <c r="I730" s="16" t="s">
        <v>1340</v>
      </c>
      <c r="J730" s="140">
        <v>1</v>
      </c>
      <c r="K730" s="140">
        <v>1</v>
      </c>
      <c r="L730" s="140">
        <v>1</v>
      </c>
    </row>
    <row r="731" spans="1:12">
      <c r="A731" s="16" t="s">
        <v>723</v>
      </c>
      <c r="B731" s="16">
        <v>424</v>
      </c>
      <c r="C731" s="16">
        <v>4</v>
      </c>
      <c r="D731" s="4" t="s">
        <v>1807</v>
      </c>
      <c r="E731" s="4" t="s">
        <v>1596</v>
      </c>
      <c r="F731" s="4" t="s">
        <v>2011</v>
      </c>
      <c r="G731" s="17">
        <v>8.3800000000000008</v>
      </c>
      <c r="H731" s="144">
        <v>1.2801</v>
      </c>
      <c r="I731" s="16" t="s">
        <v>1340</v>
      </c>
      <c r="J731" s="140">
        <v>1</v>
      </c>
      <c r="K731" s="140">
        <v>1</v>
      </c>
      <c r="L731" s="140">
        <v>1</v>
      </c>
    </row>
    <row r="732" spans="1:12">
      <c r="A732" s="16" t="s">
        <v>724</v>
      </c>
      <c r="B732" s="16">
        <v>425</v>
      </c>
      <c r="C732" s="16">
        <v>1</v>
      </c>
      <c r="D732" s="4" t="s">
        <v>1808</v>
      </c>
      <c r="E732" s="4" t="s">
        <v>1596</v>
      </c>
      <c r="F732" s="4" t="s">
        <v>2011</v>
      </c>
      <c r="G732" s="17">
        <v>2.1800000000000002</v>
      </c>
      <c r="H732" s="144">
        <v>0.34820000000000001</v>
      </c>
      <c r="I732" s="16" t="s">
        <v>1340</v>
      </c>
      <c r="J732" s="140">
        <v>1</v>
      </c>
      <c r="K732" s="140">
        <v>1</v>
      </c>
      <c r="L732" s="140">
        <v>1</v>
      </c>
    </row>
    <row r="733" spans="1:12">
      <c r="A733" s="16" t="s">
        <v>725</v>
      </c>
      <c r="B733" s="16">
        <v>425</v>
      </c>
      <c r="C733" s="16">
        <v>2</v>
      </c>
      <c r="D733" s="4" t="s">
        <v>1808</v>
      </c>
      <c r="E733" s="4" t="s">
        <v>1596</v>
      </c>
      <c r="F733" s="4" t="s">
        <v>2011</v>
      </c>
      <c r="G733" s="17">
        <v>2.48</v>
      </c>
      <c r="H733" s="144">
        <v>0.41710000000000003</v>
      </c>
      <c r="I733" s="16" t="s">
        <v>1340</v>
      </c>
      <c r="J733" s="140">
        <v>1</v>
      </c>
      <c r="K733" s="140">
        <v>1</v>
      </c>
      <c r="L733" s="140">
        <v>1</v>
      </c>
    </row>
    <row r="734" spans="1:12">
      <c r="A734" s="16" t="s">
        <v>726</v>
      </c>
      <c r="B734" s="16">
        <v>425</v>
      </c>
      <c r="C734" s="16">
        <v>3</v>
      </c>
      <c r="D734" s="4" t="s">
        <v>1808</v>
      </c>
      <c r="E734" s="4" t="s">
        <v>1596</v>
      </c>
      <c r="F734" s="4" t="s">
        <v>2011</v>
      </c>
      <c r="G734" s="17">
        <v>3.47</v>
      </c>
      <c r="H734" s="144">
        <v>0.56850000000000001</v>
      </c>
      <c r="I734" s="16" t="s">
        <v>1340</v>
      </c>
      <c r="J734" s="140">
        <v>1</v>
      </c>
      <c r="K734" s="140">
        <v>1</v>
      </c>
      <c r="L734" s="140">
        <v>1</v>
      </c>
    </row>
    <row r="735" spans="1:12">
      <c r="A735" s="16" t="s">
        <v>727</v>
      </c>
      <c r="B735" s="16">
        <v>425</v>
      </c>
      <c r="C735" s="16">
        <v>4</v>
      </c>
      <c r="D735" s="4" t="s">
        <v>1808</v>
      </c>
      <c r="E735" s="4" t="s">
        <v>1596</v>
      </c>
      <c r="F735" s="4" t="s">
        <v>2011</v>
      </c>
      <c r="G735" s="17">
        <v>5.91</v>
      </c>
      <c r="H735" s="144">
        <v>1.0086999999999999</v>
      </c>
      <c r="I735" s="16" t="s">
        <v>1340</v>
      </c>
      <c r="J735" s="140">
        <v>1</v>
      </c>
      <c r="K735" s="140">
        <v>1</v>
      </c>
      <c r="L735" s="140">
        <v>1</v>
      </c>
    </row>
    <row r="736" spans="1:12">
      <c r="A736" s="16" t="s">
        <v>1809</v>
      </c>
      <c r="B736" s="16">
        <v>426</v>
      </c>
      <c r="C736" s="16">
        <v>1</v>
      </c>
      <c r="D736" s="4" t="s">
        <v>1810</v>
      </c>
      <c r="E736" s="4" t="s">
        <v>1596</v>
      </c>
      <c r="F736" s="4" t="s">
        <v>2011</v>
      </c>
      <c r="G736" s="17">
        <v>2.4700000000000002</v>
      </c>
      <c r="H736" s="144">
        <v>0.35589999999999999</v>
      </c>
      <c r="I736" s="16" t="s">
        <v>1340</v>
      </c>
      <c r="J736" s="140">
        <v>1</v>
      </c>
      <c r="K736" s="140">
        <v>1</v>
      </c>
      <c r="L736" s="140">
        <v>1</v>
      </c>
    </row>
    <row r="737" spans="1:12">
      <c r="A737" s="16" t="s">
        <v>1811</v>
      </c>
      <c r="B737" s="16">
        <v>426</v>
      </c>
      <c r="C737" s="16">
        <v>2</v>
      </c>
      <c r="D737" s="4" t="s">
        <v>1810</v>
      </c>
      <c r="E737" s="4" t="s">
        <v>1596</v>
      </c>
      <c r="F737" s="4" t="s">
        <v>2011</v>
      </c>
      <c r="G737" s="17">
        <v>3.13</v>
      </c>
      <c r="H737" s="144">
        <v>0.43980000000000002</v>
      </c>
      <c r="I737" s="16" t="s">
        <v>1340</v>
      </c>
      <c r="J737" s="140">
        <v>1</v>
      </c>
      <c r="K737" s="140">
        <v>1</v>
      </c>
      <c r="L737" s="140">
        <v>1</v>
      </c>
    </row>
    <row r="738" spans="1:12">
      <c r="A738" s="16" t="s">
        <v>1812</v>
      </c>
      <c r="B738" s="16">
        <v>426</v>
      </c>
      <c r="C738" s="16">
        <v>3</v>
      </c>
      <c r="D738" s="4" t="s">
        <v>1810</v>
      </c>
      <c r="E738" s="4" t="s">
        <v>1596</v>
      </c>
      <c r="F738" s="4" t="s">
        <v>2011</v>
      </c>
      <c r="G738" s="17">
        <v>4.55</v>
      </c>
      <c r="H738" s="144">
        <v>0.61770000000000003</v>
      </c>
      <c r="I738" s="16" t="s">
        <v>1340</v>
      </c>
      <c r="J738" s="140">
        <v>1</v>
      </c>
      <c r="K738" s="140">
        <v>1</v>
      </c>
      <c r="L738" s="140">
        <v>1</v>
      </c>
    </row>
    <row r="739" spans="1:12">
      <c r="A739" s="16" t="s">
        <v>1813</v>
      </c>
      <c r="B739" s="16">
        <v>426</v>
      </c>
      <c r="C739" s="16">
        <v>4</v>
      </c>
      <c r="D739" s="4" t="s">
        <v>1810</v>
      </c>
      <c r="E739" s="4" t="s">
        <v>1596</v>
      </c>
      <c r="F739" s="4" t="s">
        <v>2011</v>
      </c>
      <c r="G739" s="17">
        <v>7.73</v>
      </c>
      <c r="H739" s="144">
        <v>1.0986</v>
      </c>
      <c r="I739" s="16" t="s">
        <v>1340</v>
      </c>
      <c r="J739" s="140">
        <v>1</v>
      </c>
      <c r="K739" s="140">
        <v>1</v>
      </c>
      <c r="L739" s="140">
        <v>1</v>
      </c>
    </row>
    <row r="740" spans="1:12">
      <c r="A740" s="16" t="s">
        <v>1814</v>
      </c>
      <c r="B740" s="16">
        <v>427</v>
      </c>
      <c r="C740" s="16">
        <v>1</v>
      </c>
      <c r="D740" s="4" t="s">
        <v>1815</v>
      </c>
      <c r="E740" s="4" t="s">
        <v>1596</v>
      </c>
      <c r="F740" s="4" t="s">
        <v>2011</v>
      </c>
      <c r="G740" s="17">
        <v>2.1800000000000002</v>
      </c>
      <c r="H740" s="144">
        <v>0.37140000000000001</v>
      </c>
      <c r="I740" s="16" t="s">
        <v>1340</v>
      </c>
      <c r="J740" s="140">
        <v>1</v>
      </c>
      <c r="K740" s="140">
        <v>1</v>
      </c>
      <c r="L740" s="140">
        <v>1</v>
      </c>
    </row>
    <row r="741" spans="1:12">
      <c r="A741" s="16" t="s">
        <v>1816</v>
      </c>
      <c r="B741" s="16">
        <v>427</v>
      </c>
      <c r="C741" s="16">
        <v>2</v>
      </c>
      <c r="D741" s="4" t="s">
        <v>1815</v>
      </c>
      <c r="E741" s="4" t="s">
        <v>1596</v>
      </c>
      <c r="F741" s="4" t="s">
        <v>2011</v>
      </c>
      <c r="G741" s="17">
        <v>3.07</v>
      </c>
      <c r="H741" s="144">
        <v>0.4788</v>
      </c>
      <c r="I741" s="16" t="s">
        <v>1340</v>
      </c>
      <c r="J741" s="140">
        <v>1</v>
      </c>
      <c r="K741" s="140">
        <v>1</v>
      </c>
      <c r="L741" s="140">
        <v>1</v>
      </c>
    </row>
    <row r="742" spans="1:12">
      <c r="A742" s="16" t="s">
        <v>1817</v>
      </c>
      <c r="B742" s="16">
        <v>427</v>
      </c>
      <c r="C742" s="16">
        <v>3</v>
      </c>
      <c r="D742" s="4" t="s">
        <v>1815</v>
      </c>
      <c r="E742" s="4" t="s">
        <v>1596</v>
      </c>
      <c r="F742" s="4" t="s">
        <v>2011</v>
      </c>
      <c r="G742" s="17">
        <v>4.76</v>
      </c>
      <c r="H742" s="144">
        <v>0.68330000000000002</v>
      </c>
      <c r="I742" s="16" t="s">
        <v>1340</v>
      </c>
      <c r="J742" s="140">
        <v>1</v>
      </c>
      <c r="K742" s="140">
        <v>1</v>
      </c>
      <c r="L742" s="140">
        <v>1</v>
      </c>
    </row>
    <row r="743" spans="1:12">
      <c r="A743" s="16" t="s">
        <v>1818</v>
      </c>
      <c r="B743" s="16">
        <v>427</v>
      </c>
      <c r="C743" s="16">
        <v>4</v>
      </c>
      <c r="D743" s="4" t="s">
        <v>1815</v>
      </c>
      <c r="E743" s="4" t="s">
        <v>1596</v>
      </c>
      <c r="F743" s="4" t="s">
        <v>2011</v>
      </c>
      <c r="G743" s="17">
        <v>9.1199999999999992</v>
      </c>
      <c r="H743" s="144">
        <v>1.3267</v>
      </c>
      <c r="I743" s="16" t="s">
        <v>1340</v>
      </c>
      <c r="J743" s="140">
        <v>1</v>
      </c>
      <c r="K743" s="140">
        <v>1</v>
      </c>
      <c r="L743" s="140">
        <v>1</v>
      </c>
    </row>
    <row r="744" spans="1:12">
      <c r="A744" s="16" t="s">
        <v>728</v>
      </c>
      <c r="B744" s="16">
        <v>440</v>
      </c>
      <c r="C744" s="16">
        <v>1</v>
      </c>
      <c r="D744" s="4" t="s">
        <v>1819</v>
      </c>
      <c r="E744" s="4" t="s">
        <v>1563</v>
      </c>
      <c r="F744" s="4" t="s">
        <v>1563</v>
      </c>
      <c r="G744" s="17">
        <v>4.47</v>
      </c>
      <c r="H744" s="144">
        <v>3.7427000000000001</v>
      </c>
      <c r="I744" s="16" t="s">
        <v>1340</v>
      </c>
      <c r="J744" s="140">
        <v>3.04</v>
      </c>
      <c r="K744" s="140">
        <v>3.04</v>
      </c>
      <c r="L744" s="140">
        <v>3.04</v>
      </c>
    </row>
    <row r="745" spans="1:12">
      <c r="A745" s="16" t="s">
        <v>729</v>
      </c>
      <c r="B745" s="16">
        <v>440</v>
      </c>
      <c r="C745" s="16">
        <v>2</v>
      </c>
      <c r="D745" s="4" t="s">
        <v>1819</v>
      </c>
      <c r="E745" s="4" t="s">
        <v>1563</v>
      </c>
      <c r="F745" s="4" t="s">
        <v>1563</v>
      </c>
      <c r="G745" s="17">
        <v>5.14</v>
      </c>
      <c r="H745" s="144">
        <v>4.1566999999999998</v>
      </c>
      <c r="I745" s="16" t="s">
        <v>1340</v>
      </c>
      <c r="J745" s="140">
        <v>3.04</v>
      </c>
      <c r="K745" s="140">
        <v>3.04</v>
      </c>
      <c r="L745" s="140">
        <v>3.04</v>
      </c>
    </row>
    <row r="746" spans="1:12">
      <c r="A746" s="16" t="s">
        <v>730</v>
      </c>
      <c r="B746" s="16">
        <v>440</v>
      </c>
      <c r="C746" s="16">
        <v>3</v>
      </c>
      <c r="D746" s="4" t="s">
        <v>1819</v>
      </c>
      <c r="E746" s="4" t="s">
        <v>1563</v>
      </c>
      <c r="F746" s="4" t="s">
        <v>1563</v>
      </c>
      <c r="G746" s="17">
        <v>7.15</v>
      </c>
      <c r="H746" s="144">
        <v>4.8806000000000003</v>
      </c>
      <c r="I746" s="16" t="s">
        <v>1340</v>
      </c>
      <c r="J746" s="140">
        <v>3.04</v>
      </c>
      <c r="K746" s="140">
        <v>3.04</v>
      </c>
      <c r="L746" s="140">
        <v>3.04</v>
      </c>
    </row>
    <row r="747" spans="1:12">
      <c r="A747" s="16" t="s">
        <v>731</v>
      </c>
      <c r="B747" s="16">
        <v>440</v>
      </c>
      <c r="C747" s="16">
        <v>4</v>
      </c>
      <c r="D747" s="4" t="s">
        <v>1819</v>
      </c>
      <c r="E747" s="4" t="s">
        <v>1563</v>
      </c>
      <c r="F747" s="4" t="s">
        <v>1563</v>
      </c>
      <c r="G747" s="17">
        <v>14.62</v>
      </c>
      <c r="H747" s="144">
        <v>7.1506999999999996</v>
      </c>
      <c r="I747" s="16" t="s">
        <v>1340</v>
      </c>
      <c r="J747" s="140">
        <v>3.04</v>
      </c>
      <c r="K747" s="140">
        <v>3.04</v>
      </c>
      <c r="L747" s="140">
        <v>3.04</v>
      </c>
    </row>
    <row r="748" spans="1:12">
      <c r="A748" s="16" t="s">
        <v>732</v>
      </c>
      <c r="B748" s="16">
        <v>441</v>
      </c>
      <c r="C748" s="16">
        <v>1</v>
      </c>
      <c r="D748" s="4" t="s">
        <v>1820</v>
      </c>
      <c r="E748" s="4" t="s">
        <v>1596</v>
      </c>
      <c r="F748" s="4" t="s">
        <v>2011</v>
      </c>
      <c r="G748" s="17">
        <v>3.86</v>
      </c>
      <c r="H748" s="144">
        <v>1.1554</v>
      </c>
      <c r="I748" s="16" t="s">
        <v>1340</v>
      </c>
      <c r="J748" s="140">
        <v>1</v>
      </c>
      <c r="K748" s="140">
        <v>1</v>
      </c>
      <c r="L748" s="140">
        <v>1</v>
      </c>
    </row>
    <row r="749" spans="1:12">
      <c r="A749" s="16" t="s">
        <v>733</v>
      </c>
      <c r="B749" s="16">
        <v>441</v>
      </c>
      <c r="C749" s="16">
        <v>2</v>
      </c>
      <c r="D749" s="4" t="s">
        <v>1820</v>
      </c>
      <c r="E749" s="4" t="s">
        <v>1596</v>
      </c>
      <c r="F749" s="4" t="s">
        <v>2011</v>
      </c>
      <c r="G749" s="17">
        <v>5.95</v>
      </c>
      <c r="H749" s="144">
        <v>1.7854000000000001</v>
      </c>
      <c r="I749" s="16" t="s">
        <v>1340</v>
      </c>
      <c r="J749" s="140">
        <v>1</v>
      </c>
      <c r="K749" s="140">
        <v>1</v>
      </c>
      <c r="L749" s="140">
        <v>1</v>
      </c>
    </row>
    <row r="750" spans="1:12">
      <c r="A750" s="16" t="s">
        <v>734</v>
      </c>
      <c r="B750" s="16">
        <v>441</v>
      </c>
      <c r="C750" s="16">
        <v>3</v>
      </c>
      <c r="D750" s="4" t="s">
        <v>1820</v>
      </c>
      <c r="E750" s="4" t="s">
        <v>1596</v>
      </c>
      <c r="F750" s="4" t="s">
        <v>2011</v>
      </c>
      <c r="G750" s="17">
        <v>8.36</v>
      </c>
      <c r="H750" s="144">
        <v>2.3332000000000002</v>
      </c>
      <c r="I750" s="16" t="s">
        <v>1340</v>
      </c>
      <c r="J750" s="140">
        <v>1</v>
      </c>
      <c r="K750" s="140">
        <v>1</v>
      </c>
      <c r="L750" s="140">
        <v>1</v>
      </c>
    </row>
    <row r="751" spans="1:12">
      <c r="A751" s="16" t="s">
        <v>735</v>
      </c>
      <c r="B751" s="16">
        <v>441</v>
      </c>
      <c r="C751" s="16">
        <v>4</v>
      </c>
      <c r="D751" s="4" t="s">
        <v>1820</v>
      </c>
      <c r="E751" s="4" t="s">
        <v>1596</v>
      </c>
      <c r="F751" s="4" t="s">
        <v>2011</v>
      </c>
      <c r="G751" s="17">
        <v>18.97</v>
      </c>
      <c r="H751" s="144">
        <v>4.5705999999999998</v>
      </c>
      <c r="I751" s="16" t="s">
        <v>1340</v>
      </c>
      <c r="J751" s="140">
        <v>1</v>
      </c>
      <c r="K751" s="140">
        <v>1</v>
      </c>
      <c r="L751" s="140">
        <v>1</v>
      </c>
    </row>
    <row r="752" spans="1:12">
      <c r="A752" s="16" t="s">
        <v>736</v>
      </c>
      <c r="B752" s="16">
        <v>442</v>
      </c>
      <c r="C752" s="16">
        <v>1</v>
      </c>
      <c r="D752" s="4" t="s">
        <v>1821</v>
      </c>
      <c r="E752" s="4" t="s">
        <v>1596</v>
      </c>
      <c r="F752" s="4" t="s">
        <v>2011</v>
      </c>
      <c r="G752" s="17">
        <v>2.82</v>
      </c>
      <c r="H752" s="144">
        <v>1.1415999999999999</v>
      </c>
      <c r="I752" s="16" t="s">
        <v>1340</v>
      </c>
      <c r="J752" s="140">
        <v>1</v>
      </c>
      <c r="K752" s="140">
        <v>1</v>
      </c>
      <c r="L752" s="140">
        <v>1</v>
      </c>
    </row>
    <row r="753" spans="1:12">
      <c r="A753" s="16" t="s">
        <v>737</v>
      </c>
      <c r="B753" s="16">
        <v>442</v>
      </c>
      <c r="C753" s="16">
        <v>2</v>
      </c>
      <c r="D753" s="4" t="s">
        <v>1821</v>
      </c>
      <c r="E753" s="4" t="s">
        <v>1596</v>
      </c>
      <c r="F753" s="4" t="s">
        <v>2011</v>
      </c>
      <c r="G753" s="17">
        <v>3.43</v>
      </c>
      <c r="H753" s="144">
        <v>1.2756000000000001</v>
      </c>
      <c r="I753" s="16" t="s">
        <v>1340</v>
      </c>
      <c r="J753" s="140">
        <v>1</v>
      </c>
      <c r="K753" s="140">
        <v>1</v>
      </c>
      <c r="L753" s="140">
        <v>1</v>
      </c>
    </row>
    <row r="754" spans="1:12">
      <c r="A754" s="16" t="s">
        <v>738</v>
      </c>
      <c r="B754" s="16">
        <v>442</v>
      </c>
      <c r="C754" s="16">
        <v>3</v>
      </c>
      <c r="D754" s="4" t="s">
        <v>1821</v>
      </c>
      <c r="E754" s="4" t="s">
        <v>1596</v>
      </c>
      <c r="F754" s="4" t="s">
        <v>2011</v>
      </c>
      <c r="G754" s="17">
        <v>5.94</v>
      </c>
      <c r="H754" s="144">
        <v>1.7625999999999999</v>
      </c>
      <c r="I754" s="16" t="s">
        <v>1340</v>
      </c>
      <c r="J754" s="140">
        <v>1</v>
      </c>
      <c r="K754" s="140">
        <v>1</v>
      </c>
      <c r="L754" s="140">
        <v>1</v>
      </c>
    </row>
    <row r="755" spans="1:12">
      <c r="A755" s="16" t="s">
        <v>739</v>
      </c>
      <c r="B755" s="16">
        <v>442</v>
      </c>
      <c r="C755" s="16">
        <v>4</v>
      </c>
      <c r="D755" s="4" t="s">
        <v>1821</v>
      </c>
      <c r="E755" s="4" t="s">
        <v>1596</v>
      </c>
      <c r="F755" s="4" t="s">
        <v>2011</v>
      </c>
      <c r="G755" s="17">
        <v>11.63</v>
      </c>
      <c r="H755" s="144">
        <v>3.0541999999999998</v>
      </c>
      <c r="I755" s="16" t="s">
        <v>1340</v>
      </c>
      <c r="J755" s="140">
        <v>1</v>
      </c>
      <c r="K755" s="140">
        <v>1</v>
      </c>
      <c r="L755" s="140">
        <v>1</v>
      </c>
    </row>
    <row r="756" spans="1:12">
      <c r="A756" s="16" t="s">
        <v>740</v>
      </c>
      <c r="B756" s="16">
        <v>443</v>
      </c>
      <c r="C756" s="16">
        <v>1</v>
      </c>
      <c r="D756" s="4" t="s">
        <v>1822</v>
      </c>
      <c r="E756" s="4" t="s">
        <v>1596</v>
      </c>
      <c r="F756" s="4" t="s">
        <v>2011</v>
      </c>
      <c r="G756" s="17">
        <v>2.0099999999999998</v>
      </c>
      <c r="H756" s="144">
        <v>0.91459999999999997</v>
      </c>
      <c r="I756" s="16" t="s">
        <v>1340</v>
      </c>
      <c r="J756" s="140">
        <v>1</v>
      </c>
      <c r="K756" s="140">
        <v>1</v>
      </c>
      <c r="L756" s="140">
        <v>1</v>
      </c>
    </row>
    <row r="757" spans="1:12">
      <c r="A757" s="16" t="s">
        <v>741</v>
      </c>
      <c r="B757" s="16">
        <v>443</v>
      </c>
      <c r="C757" s="16">
        <v>2</v>
      </c>
      <c r="D757" s="4" t="s">
        <v>1822</v>
      </c>
      <c r="E757" s="4" t="s">
        <v>1596</v>
      </c>
      <c r="F757" s="4" t="s">
        <v>2011</v>
      </c>
      <c r="G757" s="17">
        <v>3.11</v>
      </c>
      <c r="H757" s="144">
        <v>1.0891999999999999</v>
      </c>
      <c r="I757" s="16" t="s">
        <v>1340</v>
      </c>
      <c r="J757" s="140">
        <v>1</v>
      </c>
      <c r="K757" s="140">
        <v>1</v>
      </c>
      <c r="L757" s="140">
        <v>1</v>
      </c>
    </row>
    <row r="758" spans="1:12">
      <c r="A758" s="16" t="s">
        <v>742</v>
      </c>
      <c r="B758" s="16">
        <v>443</v>
      </c>
      <c r="C758" s="16">
        <v>3</v>
      </c>
      <c r="D758" s="4" t="s">
        <v>1822</v>
      </c>
      <c r="E758" s="4" t="s">
        <v>1596</v>
      </c>
      <c r="F758" s="4" t="s">
        <v>2011</v>
      </c>
      <c r="G758" s="17">
        <v>6.28</v>
      </c>
      <c r="H758" s="144">
        <v>1.4636</v>
      </c>
      <c r="I758" s="16" t="s">
        <v>1340</v>
      </c>
      <c r="J758" s="140">
        <v>1</v>
      </c>
      <c r="K758" s="140">
        <v>1</v>
      </c>
      <c r="L758" s="140">
        <v>1</v>
      </c>
    </row>
    <row r="759" spans="1:12">
      <c r="A759" s="16" t="s">
        <v>743</v>
      </c>
      <c r="B759" s="16">
        <v>443</v>
      </c>
      <c r="C759" s="16">
        <v>4</v>
      </c>
      <c r="D759" s="4" t="s">
        <v>1822</v>
      </c>
      <c r="E759" s="4" t="s">
        <v>1596</v>
      </c>
      <c r="F759" s="4" t="s">
        <v>2011</v>
      </c>
      <c r="G759" s="17">
        <v>13.14</v>
      </c>
      <c r="H759" s="144">
        <v>2.6718999999999999</v>
      </c>
      <c r="I759" s="16" t="s">
        <v>1340</v>
      </c>
      <c r="J759" s="140">
        <v>1</v>
      </c>
      <c r="K759" s="140">
        <v>1</v>
      </c>
      <c r="L759" s="140">
        <v>1</v>
      </c>
    </row>
    <row r="760" spans="1:12">
      <c r="A760" s="16" t="s">
        <v>744</v>
      </c>
      <c r="B760" s="16">
        <v>444</v>
      </c>
      <c r="C760" s="16">
        <v>1</v>
      </c>
      <c r="D760" s="4" t="s">
        <v>1823</v>
      </c>
      <c r="E760" s="4" t="s">
        <v>1596</v>
      </c>
      <c r="F760" s="4" t="s">
        <v>2011</v>
      </c>
      <c r="G760" s="17">
        <v>2.86</v>
      </c>
      <c r="H760" s="144">
        <v>0.86170000000000002</v>
      </c>
      <c r="I760" s="16" t="s">
        <v>1340</v>
      </c>
      <c r="J760" s="140">
        <v>1</v>
      </c>
      <c r="K760" s="140">
        <v>1</v>
      </c>
      <c r="L760" s="140">
        <v>1</v>
      </c>
    </row>
    <row r="761" spans="1:12">
      <c r="A761" s="16" t="s">
        <v>745</v>
      </c>
      <c r="B761" s="16">
        <v>444</v>
      </c>
      <c r="C761" s="16">
        <v>2</v>
      </c>
      <c r="D761" s="4" t="s">
        <v>1823</v>
      </c>
      <c r="E761" s="4" t="s">
        <v>1596</v>
      </c>
      <c r="F761" s="4" t="s">
        <v>2011</v>
      </c>
      <c r="G761" s="17">
        <v>4.71</v>
      </c>
      <c r="H761" s="144">
        <v>1.1354</v>
      </c>
      <c r="I761" s="16" t="s">
        <v>1340</v>
      </c>
      <c r="J761" s="140">
        <v>1</v>
      </c>
      <c r="K761" s="140">
        <v>1</v>
      </c>
      <c r="L761" s="140">
        <v>1</v>
      </c>
    </row>
    <row r="762" spans="1:12">
      <c r="A762" s="16" t="s">
        <v>746</v>
      </c>
      <c r="B762" s="16">
        <v>444</v>
      </c>
      <c r="C762" s="16">
        <v>3</v>
      </c>
      <c r="D762" s="4" t="s">
        <v>1823</v>
      </c>
      <c r="E762" s="4" t="s">
        <v>1596</v>
      </c>
      <c r="F762" s="4" t="s">
        <v>2011</v>
      </c>
      <c r="G762" s="17">
        <v>9.2899999999999991</v>
      </c>
      <c r="H762" s="144">
        <v>1.7589999999999999</v>
      </c>
      <c r="I762" s="16" t="s">
        <v>1340</v>
      </c>
      <c r="J762" s="140">
        <v>1</v>
      </c>
      <c r="K762" s="140">
        <v>1</v>
      </c>
      <c r="L762" s="140">
        <v>1</v>
      </c>
    </row>
    <row r="763" spans="1:12">
      <c r="A763" s="16" t="s">
        <v>747</v>
      </c>
      <c r="B763" s="16">
        <v>444</v>
      </c>
      <c r="C763" s="16">
        <v>4</v>
      </c>
      <c r="D763" s="4" t="s">
        <v>1823</v>
      </c>
      <c r="E763" s="4" t="s">
        <v>1596</v>
      </c>
      <c r="F763" s="4" t="s">
        <v>2011</v>
      </c>
      <c r="G763" s="17">
        <v>16.41</v>
      </c>
      <c r="H763" s="144">
        <v>3.0735999999999999</v>
      </c>
      <c r="I763" s="16" t="s">
        <v>1340</v>
      </c>
      <c r="J763" s="140">
        <v>1</v>
      </c>
      <c r="K763" s="140">
        <v>1</v>
      </c>
      <c r="L763" s="140">
        <v>1</v>
      </c>
    </row>
    <row r="764" spans="1:12">
      <c r="A764" s="16" t="s">
        <v>748</v>
      </c>
      <c r="B764" s="16">
        <v>445</v>
      </c>
      <c r="C764" s="16">
        <v>1</v>
      </c>
      <c r="D764" s="4" t="s">
        <v>1824</v>
      </c>
      <c r="E764" s="4" t="s">
        <v>1596</v>
      </c>
      <c r="F764" s="4" t="s">
        <v>2011</v>
      </c>
      <c r="G764" s="17">
        <v>2.34</v>
      </c>
      <c r="H764" s="144">
        <v>0.76329999999999998</v>
      </c>
      <c r="I764" s="16" t="s">
        <v>1340</v>
      </c>
      <c r="J764" s="140">
        <v>1</v>
      </c>
      <c r="K764" s="140">
        <v>1</v>
      </c>
      <c r="L764" s="140">
        <v>1</v>
      </c>
    </row>
    <row r="765" spans="1:12">
      <c r="A765" s="16" t="s">
        <v>749</v>
      </c>
      <c r="B765" s="16">
        <v>445</v>
      </c>
      <c r="C765" s="16">
        <v>2</v>
      </c>
      <c r="D765" s="4" t="s">
        <v>1824</v>
      </c>
      <c r="E765" s="4" t="s">
        <v>1596</v>
      </c>
      <c r="F765" s="4" t="s">
        <v>2011</v>
      </c>
      <c r="G765" s="17">
        <v>3.5</v>
      </c>
      <c r="H765" s="144">
        <v>0.95030000000000003</v>
      </c>
      <c r="I765" s="16" t="s">
        <v>1340</v>
      </c>
      <c r="J765" s="140">
        <v>1</v>
      </c>
      <c r="K765" s="140">
        <v>1</v>
      </c>
      <c r="L765" s="140">
        <v>1</v>
      </c>
    </row>
    <row r="766" spans="1:12">
      <c r="A766" s="16" t="s">
        <v>750</v>
      </c>
      <c r="B766" s="16">
        <v>445</v>
      </c>
      <c r="C766" s="16">
        <v>3</v>
      </c>
      <c r="D766" s="4" t="s">
        <v>1824</v>
      </c>
      <c r="E766" s="4" t="s">
        <v>1596</v>
      </c>
      <c r="F766" s="4" t="s">
        <v>2011</v>
      </c>
      <c r="G766" s="17">
        <v>6.51</v>
      </c>
      <c r="H766" s="144">
        <v>1.2416</v>
      </c>
      <c r="I766" s="16" t="s">
        <v>1340</v>
      </c>
      <c r="J766" s="140">
        <v>1</v>
      </c>
      <c r="K766" s="140">
        <v>1</v>
      </c>
      <c r="L766" s="140">
        <v>1</v>
      </c>
    </row>
    <row r="767" spans="1:12">
      <c r="A767" s="16" t="s">
        <v>751</v>
      </c>
      <c r="B767" s="16">
        <v>445</v>
      </c>
      <c r="C767" s="16">
        <v>4</v>
      </c>
      <c r="D767" s="4" t="s">
        <v>1824</v>
      </c>
      <c r="E767" s="4" t="s">
        <v>1596</v>
      </c>
      <c r="F767" s="4" t="s">
        <v>2011</v>
      </c>
      <c r="G767" s="17">
        <v>13.33</v>
      </c>
      <c r="H767" s="144">
        <v>2.3409</v>
      </c>
      <c r="I767" s="16" t="s">
        <v>1340</v>
      </c>
      <c r="J767" s="140">
        <v>1</v>
      </c>
      <c r="K767" s="140">
        <v>1</v>
      </c>
      <c r="L767" s="140">
        <v>1</v>
      </c>
    </row>
    <row r="768" spans="1:12">
      <c r="A768" s="16" t="s">
        <v>752</v>
      </c>
      <c r="B768" s="16">
        <v>446</v>
      </c>
      <c r="C768" s="16">
        <v>1</v>
      </c>
      <c r="D768" s="4" t="s">
        <v>1825</v>
      </c>
      <c r="E768" s="4" t="s">
        <v>1596</v>
      </c>
      <c r="F768" s="4" t="s">
        <v>2011</v>
      </c>
      <c r="G768" s="17">
        <v>1.98</v>
      </c>
      <c r="H768" s="144">
        <v>0.65459999999999996</v>
      </c>
      <c r="I768" s="16" t="s">
        <v>1340</v>
      </c>
      <c r="J768" s="140">
        <v>1</v>
      </c>
      <c r="K768" s="140">
        <v>1</v>
      </c>
      <c r="L768" s="140">
        <v>1</v>
      </c>
    </row>
    <row r="769" spans="1:12">
      <c r="A769" s="16" t="s">
        <v>753</v>
      </c>
      <c r="B769" s="16">
        <v>446</v>
      </c>
      <c r="C769" s="16">
        <v>2</v>
      </c>
      <c r="D769" s="4" t="s">
        <v>1825</v>
      </c>
      <c r="E769" s="4" t="s">
        <v>1596</v>
      </c>
      <c r="F769" s="4" t="s">
        <v>2011</v>
      </c>
      <c r="G769" s="17">
        <v>3.04</v>
      </c>
      <c r="H769" s="144">
        <v>0.77729999999999999</v>
      </c>
      <c r="I769" s="16" t="s">
        <v>1340</v>
      </c>
      <c r="J769" s="140">
        <v>1</v>
      </c>
      <c r="K769" s="140">
        <v>1</v>
      </c>
      <c r="L769" s="140">
        <v>1</v>
      </c>
    </row>
    <row r="770" spans="1:12">
      <c r="A770" s="16" t="s">
        <v>754</v>
      </c>
      <c r="B770" s="16">
        <v>446</v>
      </c>
      <c r="C770" s="16">
        <v>3</v>
      </c>
      <c r="D770" s="4" t="s">
        <v>1825</v>
      </c>
      <c r="E770" s="4" t="s">
        <v>1596</v>
      </c>
      <c r="F770" s="4" t="s">
        <v>2011</v>
      </c>
      <c r="G770" s="17">
        <v>5.48</v>
      </c>
      <c r="H770" s="144">
        <v>1.0931999999999999</v>
      </c>
      <c r="I770" s="16" t="s">
        <v>1340</v>
      </c>
      <c r="J770" s="140">
        <v>1</v>
      </c>
      <c r="K770" s="140">
        <v>1</v>
      </c>
      <c r="L770" s="140">
        <v>1</v>
      </c>
    </row>
    <row r="771" spans="1:12">
      <c r="A771" s="16" t="s">
        <v>755</v>
      </c>
      <c r="B771" s="16">
        <v>446</v>
      </c>
      <c r="C771" s="16">
        <v>4</v>
      </c>
      <c r="D771" s="4" t="s">
        <v>1825</v>
      </c>
      <c r="E771" s="4" t="s">
        <v>1596</v>
      </c>
      <c r="F771" s="4" t="s">
        <v>2011</v>
      </c>
      <c r="G771" s="17">
        <v>11.14</v>
      </c>
      <c r="H771" s="144">
        <v>2.0594999999999999</v>
      </c>
      <c r="I771" s="16" t="s">
        <v>1340</v>
      </c>
      <c r="J771" s="140">
        <v>1</v>
      </c>
      <c r="K771" s="140">
        <v>1</v>
      </c>
      <c r="L771" s="140">
        <v>1</v>
      </c>
    </row>
    <row r="772" spans="1:12">
      <c r="A772" s="16" t="s">
        <v>756</v>
      </c>
      <c r="B772" s="16">
        <v>447</v>
      </c>
      <c r="C772" s="16">
        <v>1</v>
      </c>
      <c r="D772" s="4" t="s">
        <v>1826</v>
      </c>
      <c r="E772" s="4" t="s">
        <v>1596</v>
      </c>
      <c r="F772" s="4" t="s">
        <v>2011</v>
      </c>
      <c r="G772" s="17">
        <v>2.73</v>
      </c>
      <c r="H772" s="144">
        <v>0.97070000000000001</v>
      </c>
      <c r="I772" s="16" t="s">
        <v>1340</v>
      </c>
      <c r="J772" s="140">
        <v>1</v>
      </c>
      <c r="K772" s="140">
        <v>1</v>
      </c>
      <c r="L772" s="140">
        <v>1</v>
      </c>
    </row>
    <row r="773" spans="1:12">
      <c r="A773" s="16" t="s">
        <v>757</v>
      </c>
      <c r="B773" s="16">
        <v>447</v>
      </c>
      <c r="C773" s="16">
        <v>2</v>
      </c>
      <c r="D773" s="4" t="s">
        <v>1826</v>
      </c>
      <c r="E773" s="4" t="s">
        <v>1596</v>
      </c>
      <c r="F773" s="4" t="s">
        <v>2011</v>
      </c>
      <c r="G773" s="17">
        <v>4.43</v>
      </c>
      <c r="H773" s="144">
        <v>1.1656</v>
      </c>
      <c r="I773" s="16" t="s">
        <v>1340</v>
      </c>
      <c r="J773" s="140">
        <v>1</v>
      </c>
      <c r="K773" s="140">
        <v>1</v>
      </c>
      <c r="L773" s="140">
        <v>1</v>
      </c>
    </row>
    <row r="774" spans="1:12">
      <c r="A774" s="16" t="s">
        <v>758</v>
      </c>
      <c r="B774" s="16">
        <v>447</v>
      </c>
      <c r="C774" s="16">
        <v>3</v>
      </c>
      <c r="D774" s="4" t="s">
        <v>1826</v>
      </c>
      <c r="E774" s="4" t="s">
        <v>1596</v>
      </c>
      <c r="F774" s="4" t="s">
        <v>2011</v>
      </c>
      <c r="G774" s="17">
        <v>7.55</v>
      </c>
      <c r="H774" s="144">
        <v>1.6437999999999999</v>
      </c>
      <c r="I774" s="16" t="s">
        <v>1340</v>
      </c>
      <c r="J774" s="140">
        <v>1</v>
      </c>
      <c r="K774" s="140">
        <v>1</v>
      </c>
      <c r="L774" s="140">
        <v>1</v>
      </c>
    </row>
    <row r="775" spans="1:12">
      <c r="A775" s="16" t="s">
        <v>759</v>
      </c>
      <c r="B775" s="16">
        <v>447</v>
      </c>
      <c r="C775" s="16">
        <v>4</v>
      </c>
      <c r="D775" s="4" t="s">
        <v>1826</v>
      </c>
      <c r="E775" s="4" t="s">
        <v>1596</v>
      </c>
      <c r="F775" s="4" t="s">
        <v>2011</v>
      </c>
      <c r="G775" s="17">
        <v>16.22</v>
      </c>
      <c r="H775" s="144">
        <v>3.4306000000000001</v>
      </c>
      <c r="I775" s="16" t="s">
        <v>1340</v>
      </c>
      <c r="J775" s="140">
        <v>1</v>
      </c>
      <c r="K775" s="140">
        <v>1</v>
      </c>
      <c r="L775" s="140">
        <v>1</v>
      </c>
    </row>
    <row r="776" spans="1:12">
      <c r="A776" s="16" t="s">
        <v>760</v>
      </c>
      <c r="B776" s="16">
        <v>461</v>
      </c>
      <c r="C776" s="16">
        <v>1</v>
      </c>
      <c r="D776" s="4" t="s">
        <v>1827</v>
      </c>
      <c r="E776" s="4" t="s">
        <v>1596</v>
      </c>
      <c r="F776" s="4" t="s">
        <v>2011</v>
      </c>
      <c r="G776" s="17">
        <v>2.27</v>
      </c>
      <c r="H776" s="144">
        <v>0.38219999999999998</v>
      </c>
      <c r="I776" s="16" t="s">
        <v>1340</v>
      </c>
      <c r="J776" s="140">
        <v>1</v>
      </c>
      <c r="K776" s="140">
        <v>1</v>
      </c>
      <c r="L776" s="140">
        <v>1</v>
      </c>
    </row>
    <row r="777" spans="1:12">
      <c r="A777" s="16" t="s">
        <v>761</v>
      </c>
      <c r="B777" s="16">
        <v>461</v>
      </c>
      <c r="C777" s="16">
        <v>2</v>
      </c>
      <c r="D777" s="4" t="s">
        <v>1827</v>
      </c>
      <c r="E777" s="4" t="s">
        <v>1596</v>
      </c>
      <c r="F777" s="4" t="s">
        <v>2011</v>
      </c>
      <c r="G777" s="17">
        <v>3.32</v>
      </c>
      <c r="H777" s="144">
        <v>0.58250000000000002</v>
      </c>
      <c r="I777" s="16" t="s">
        <v>1340</v>
      </c>
      <c r="J777" s="140">
        <v>1</v>
      </c>
      <c r="K777" s="140">
        <v>1</v>
      </c>
      <c r="L777" s="140">
        <v>1</v>
      </c>
    </row>
    <row r="778" spans="1:12">
      <c r="A778" s="16" t="s">
        <v>762</v>
      </c>
      <c r="B778" s="16">
        <v>461</v>
      </c>
      <c r="C778" s="16">
        <v>3</v>
      </c>
      <c r="D778" s="4" t="s">
        <v>1827</v>
      </c>
      <c r="E778" s="4" t="s">
        <v>1596</v>
      </c>
      <c r="F778" s="4" t="s">
        <v>2011</v>
      </c>
      <c r="G778" s="17">
        <v>5.39</v>
      </c>
      <c r="H778" s="144">
        <v>0.80320000000000003</v>
      </c>
      <c r="I778" s="16" t="s">
        <v>1340</v>
      </c>
      <c r="J778" s="140">
        <v>1</v>
      </c>
      <c r="K778" s="140">
        <v>1</v>
      </c>
      <c r="L778" s="140">
        <v>1</v>
      </c>
    </row>
    <row r="779" spans="1:12">
      <c r="A779" s="16" t="s">
        <v>763</v>
      </c>
      <c r="B779" s="16">
        <v>461</v>
      </c>
      <c r="C779" s="16">
        <v>4</v>
      </c>
      <c r="D779" s="4" t="s">
        <v>1827</v>
      </c>
      <c r="E779" s="4" t="s">
        <v>1596</v>
      </c>
      <c r="F779" s="4" t="s">
        <v>2011</v>
      </c>
      <c r="G779" s="17">
        <v>9.11</v>
      </c>
      <c r="H779" s="144">
        <v>1.3411</v>
      </c>
      <c r="I779" s="16" t="s">
        <v>1340</v>
      </c>
      <c r="J779" s="140">
        <v>1</v>
      </c>
      <c r="K779" s="140">
        <v>1</v>
      </c>
      <c r="L779" s="140">
        <v>1</v>
      </c>
    </row>
    <row r="780" spans="1:12">
      <c r="A780" s="16" t="s">
        <v>764</v>
      </c>
      <c r="B780" s="16">
        <v>462</v>
      </c>
      <c r="C780" s="16">
        <v>1</v>
      </c>
      <c r="D780" s="4" t="s">
        <v>1828</v>
      </c>
      <c r="E780" s="4" t="s">
        <v>1596</v>
      </c>
      <c r="F780" s="4" t="s">
        <v>2011</v>
      </c>
      <c r="G780" s="17">
        <v>2.19</v>
      </c>
      <c r="H780" s="144">
        <v>0.3347</v>
      </c>
      <c r="I780" s="16" t="s">
        <v>1340</v>
      </c>
      <c r="J780" s="140">
        <v>1</v>
      </c>
      <c r="K780" s="140">
        <v>1</v>
      </c>
      <c r="L780" s="140">
        <v>1</v>
      </c>
    </row>
    <row r="781" spans="1:12">
      <c r="A781" s="16" t="s">
        <v>765</v>
      </c>
      <c r="B781" s="16">
        <v>462</v>
      </c>
      <c r="C781" s="16">
        <v>2</v>
      </c>
      <c r="D781" s="4" t="s">
        <v>1828</v>
      </c>
      <c r="E781" s="4" t="s">
        <v>1596</v>
      </c>
      <c r="F781" s="4" t="s">
        <v>2011</v>
      </c>
      <c r="G781" s="17">
        <v>2.97</v>
      </c>
      <c r="H781" s="144">
        <v>0.4325</v>
      </c>
      <c r="I781" s="16" t="s">
        <v>1340</v>
      </c>
      <c r="J781" s="140">
        <v>1</v>
      </c>
      <c r="K781" s="140">
        <v>1</v>
      </c>
      <c r="L781" s="140">
        <v>1</v>
      </c>
    </row>
    <row r="782" spans="1:12">
      <c r="A782" s="16" t="s">
        <v>766</v>
      </c>
      <c r="B782" s="16">
        <v>462</v>
      </c>
      <c r="C782" s="16">
        <v>3</v>
      </c>
      <c r="D782" s="4" t="s">
        <v>1828</v>
      </c>
      <c r="E782" s="4" t="s">
        <v>1596</v>
      </c>
      <c r="F782" s="4" t="s">
        <v>2011</v>
      </c>
      <c r="G782" s="17">
        <v>5.5</v>
      </c>
      <c r="H782" s="144">
        <v>0.73109999999999997</v>
      </c>
      <c r="I782" s="16" t="s">
        <v>1340</v>
      </c>
      <c r="J782" s="140">
        <v>1</v>
      </c>
      <c r="K782" s="140">
        <v>1</v>
      </c>
      <c r="L782" s="140">
        <v>1</v>
      </c>
    </row>
    <row r="783" spans="1:12">
      <c r="A783" s="16" t="s">
        <v>767</v>
      </c>
      <c r="B783" s="16">
        <v>462</v>
      </c>
      <c r="C783" s="16">
        <v>4</v>
      </c>
      <c r="D783" s="4" t="s">
        <v>1828</v>
      </c>
      <c r="E783" s="4" t="s">
        <v>1596</v>
      </c>
      <c r="F783" s="4" t="s">
        <v>2011</v>
      </c>
      <c r="G783" s="17">
        <v>12.35</v>
      </c>
      <c r="H783" s="144">
        <v>1.7899</v>
      </c>
      <c r="I783" s="16" t="s">
        <v>1340</v>
      </c>
      <c r="J783" s="140">
        <v>1</v>
      </c>
      <c r="K783" s="140">
        <v>1</v>
      </c>
      <c r="L783" s="140">
        <v>1</v>
      </c>
    </row>
    <row r="784" spans="1:12">
      <c r="A784" s="16" t="s">
        <v>768</v>
      </c>
      <c r="B784" s="16">
        <v>463</v>
      </c>
      <c r="C784" s="16">
        <v>1</v>
      </c>
      <c r="D784" s="4" t="s">
        <v>1829</v>
      </c>
      <c r="E784" s="4" t="s">
        <v>1596</v>
      </c>
      <c r="F784" s="4" t="s">
        <v>2011</v>
      </c>
      <c r="G784" s="17">
        <v>2.5299999999999998</v>
      </c>
      <c r="H784" s="144">
        <v>0.36020000000000002</v>
      </c>
      <c r="I784" s="16" t="s">
        <v>1340</v>
      </c>
      <c r="J784" s="140">
        <v>1</v>
      </c>
      <c r="K784" s="140">
        <v>1</v>
      </c>
      <c r="L784" s="140">
        <v>1</v>
      </c>
    </row>
    <row r="785" spans="1:12">
      <c r="A785" s="16" t="s">
        <v>769</v>
      </c>
      <c r="B785" s="16">
        <v>463</v>
      </c>
      <c r="C785" s="16">
        <v>2</v>
      </c>
      <c r="D785" s="4" t="s">
        <v>1829</v>
      </c>
      <c r="E785" s="4" t="s">
        <v>1596</v>
      </c>
      <c r="F785" s="4" t="s">
        <v>2011</v>
      </c>
      <c r="G785" s="17">
        <v>3.17</v>
      </c>
      <c r="H785" s="144">
        <v>0.44819999999999999</v>
      </c>
      <c r="I785" s="16" t="s">
        <v>1340</v>
      </c>
      <c r="J785" s="140">
        <v>1</v>
      </c>
      <c r="K785" s="140">
        <v>1</v>
      </c>
      <c r="L785" s="140">
        <v>1</v>
      </c>
    </row>
    <row r="786" spans="1:12">
      <c r="A786" s="16" t="s">
        <v>770</v>
      </c>
      <c r="B786" s="16">
        <v>463</v>
      </c>
      <c r="C786" s="16">
        <v>3</v>
      </c>
      <c r="D786" s="4" t="s">
        <v>1829</v>
      </c>
      <c r="E786" s="4" t="s">
        <v>1596</v>
      </c>
      <c r="F786" s="4" t="s">
        <v>2011</v>
      </c>
      <c r="G786" s="17">
        <v>4.16</v>
      </c>
      <c r="H786" s="144">
        <v>0.56879999999999997</v>
      </c>
      <c r="I786" s="16" t="s">
        <v>1340</v>
      </c>
      <c r="J786" s="140">
        <v>1</v>
      </c>
      <c r="K786" s="140">
        <v>1</v>
      </c>
      <c r="L786" s="140">
        <v>1</v>
      </c>
    </row>
    <row r="787" spans="1:12">
      <c r="A787" s="16" t="s">
        <v>771</v>
      </c>
      <c r="B787" s="16">
        <v>463</v>
      </c>
      <c r="C787" s="16">
        <v>4</v>
      </c>
      <c r="D787" s="4" t="s">
        <v>1829</v>
      </c>
      <c r="E787" s="4" t="s">
        <v>1596</v>
      </c>
      <c r="F787" s="4" t="s">
        <v>2011</v>
      </c>
      <c r="G787" s="17">
        <v>6.83</v>
      </c>
      <c r="H787" s="144">
        <v>0.9274</v>
      </c>
      <c r="I787" s="16" t="s">
        <v>1340</v>
      </c>
      <c r="J787" s="140">
        <v>1</v>
      </c>
      <c r="K787" s="140">
        <v>1</v>
      </c>
      <c r="L787" s="140">
        <v>1</v>
      </c>
    </row>
    <row r="788" spans="1:12">
      <c r="A788" s="16" t="s">
        <v>772</v>
      </c>
      <c r="B788" s="16">
        <v>465</v>
      </c>
      <c r="C788" s="16">
        <v>1</v>
      </c>
      <c r="D788" s="4" t="s">
        <v>1830</v>
      </c>
      <c r="E788" s="4" t="s">
        <v>1596</v>
      </c>
      <c r="F788" s="4" t="s">
        <v>2011</v>
      </c>
      <c r="G788" s="17">
        <v>1.77</v>
      </c>
      <c r="H788" s="144">
        <v>0.42049999999999998</v>
      </c>
      <c r="I788" s="16" t="s">
        <v>1340</v>
      </c>
      <c r="J788" s="140">
        <v>1</v>
      </c>
      <c r="K788" s="140">
        <v>1</v>
      </c>
      <c r="L788" s="140">
        <v>1</v>
      </c>
    </row>
    <row r="789" spans="1:12">
      <c r="A789" s="16" t="s">
        <v>773</v>
      </c>
      <c r="B789" s="16">
        <v>465</v>
      </c>
      <c r="C789" s="16">
        <v>2</v>
      </c>
      <c r="D789" s="4" t="s">
        <v>1830</v>
      </c>
      <c r="E789" s="4" t="s">
        <v>1596</v>
      </c>
      <c r="F789" s="4" t="s">
        <v>2011</v>
      </c>
      <c r="G789" s="17">
        <v>2.1</v>
      </c>
      <c r="H789" s="144">
        <v>0.49559999999999998</v>
      </c>
      <c r="I789" s="16" t="s">
        <v>1340</v>
      </c>
      <c r="J789" s="140">
        <v>1</v>
      </c>
      <c r="K789" s="140">
        <v>1</v>
      </c>
      <c r="L789" s="140">
        <v>1</v>
      </c>
    </row>
    <row r="790" spans="1:12">
      <c r="A790" s="16" t="s">
        <v>774</v>
      </c>
      <c r="B790" s="16">
        <v>465</v>
      </c>
      <c r="C790" s="16">
        <v>3</v>
      </c>
      <c r="D790" s="4" t="s">
        <v>1830</v>
      </c>
      <c r="E790" s="4" t="s">
        <v>1596</v>
      </c>
      <c r="F790" s="4" t="s">
        <v>2011</v>
      </c>
      <c r="G790" s="17">
        <v>3.43</v>
      </c>
      <c r="H790" s="144">
        <v>0.66959999999999997</v>
      </c>
      <c r="I790" s="16" t="s">
        <v>1340</v>
      </c>
      <c r="J790" s="140">
        <v>1</v>
      </c>
      <c r="K790" s="140">
        <v>1</v>
      </c>
      <c r="L790" s="140">
        <v>1</v>
      </c>
    </row>
    <row r="791" spans="1:12">
      <c r="A791" s="16" t="s">
        <v>775</v>
      </c>
      <c r="B791" s="16">
        <v>465</v>
      </c>
      <c r="C791" s="16">
        <v>4</v>
      </c>
      <c r="D791" s="4" t="s">
        <v>1830</v>
      </c>
      <c r="E791" s="4" t="s">
        <v>1596</v>
      </c>
      <c r="F791" s="4" t="s">
        <v>2011</v>
      </c>
      <c r="G791" s="17">
        <v>7.06</v>
      </c>
      <c r="H791" s="144">
        <v>1.2856000000000001</v>
      </c>
      <c r="I791" s="16" t="s">
        <v>1340</v>
      </c>
      <c r="J791" s="140">
        <v>1</v>
      </c>
      <c r="K791" s="140">
        <v>1</v>
      </c>
      <c r="L791" s="140">
        <v>1</v>
      </c>
    </row>
    <row r="792" spans="1:12">
      <c r="A792" s="16" t="s">
        <v>776</v>
      </c>
      <c r="B792" s="16">
        <v>466</v>
      </c>
      <c r="C792" s="16">
        <v>1</v>
      </c>
      <c r="D792" s="4" t="s">
        <v>1831</v>
      </c>
      <c r="E792" s="4" t="s">
        <v>1596</v>
      </c>
      <c r="F792" s="4" t="s">
        <v>2011</v>
      </c>
      <c r="G792" s="17">
        <v>2.33</v>
      </c>
      <c r="H792" s="144">
        <v>0.34560000000000002</v>
      </c>
      <c r="I792" s="16" t="s">
        <v>1340</v>
      </c>
      <c r="J792" s="140">
        <v>1</v>
      </c>
      <c r="K792" s="140">
        <v>1</v>
      </c>
      <c r="L792" s="140">
        <v>1</v>
      </c>
    </row>
    <row r="793" spans="1:12">
      <c r="A793" s="16" t="s">
        <v>777</v>
      </c>
      <c r="B793" s="16">
        <v>466</v>
      </c>
      <c r="C793" s="16">
        <v>2</v>
      </c>
      <c r="D793" s="4" t="s">
        <v>1831</v>
      </c>
      <c r="E793" s="4" t="s">
        <v>1596</v>
      </c>
      <c r="F793" s="4" t="s">
        <v>2011</v>
      </c>
      <c r="G793" s="17">
        <v>3.37</v>
      </c>
      <c r="H793" s="144">
        <v>0.4778</v>
      </c>
      <c r="I793" s="16" t="s">
        <v>1340</v>
      </c>
      <c r="J793" s="140">
        <v>1</v>
      </c>
      <c r="K793" s="140">
        <v>1</v>
      </c>
      <c r="L793" s="140">
        <v>1</v>
      </c>
    </row>
    <row r="794" spans="1:12">
      <c r="A794" s="16" t="s">
        <v>778</v>
      </c>
      <c r="B794" s="16">
        <v>466</v>
      </c>
      <c r="C794" s="16">
        <v>3</v>
      </c>
      <c r="D794" s="4" t="s">
        <v>1831</v>
      </c>
      <c r="E794" s="4" t="s">
        <v>1596</v>
      </c>
      <c r="F794" s="4" t="s">
        <v>2011</v>
      </c>
      <c r="G794" s="17">
        <v>4.6500000000000004</v>
      </c>
      <c r="H794" s="144">
        <v>0.66249999999999998</v>
      </c>
      <c r="I794" s="16" t="s">
        <v>1340</v>
      </c>
      <c r="J794" s="140">
        <v>1</v>
      </c>
      <c r="K794" s="140">
        <v>1</v>
      </c>
      <c r="L794" s="140">
        <v>1</v>
      </c>
    </row>
    <row r="795" spans="1:12">
      <c r="A795" s="16" t="s">
        <v>779</v>
      </c>
      <c r="B795" s="16">
        <v>466</v>
      </c>
      <c r="C795" s="16">
        <v>4</v>
      </c>
      <c r="D795" s="4" t="s">
        <v>1831</v>
      </c>
      <c r="E795" s="4" t="s">
        <v>1596</v>
      </c>
      <c r="F795" s="4" t="s">
        <v>2011</v>
      </c>
      <c r="G795" s="17">
        <v>7.43</v>
      </c>
      <c r="H795" s="144">
        <v>1.1149</v>
      </c>
      <c r="I795" s="16" t="s">
        <v>1340</v>
      </c>
      <c r="J795" s="140">
        <v>1</v>
      </c>
      <c r="K795" s="140">
        <v>1</v>
      </c>
      <c r="L795" s="140">
        <v>1</v>
      </c>
    </row>
    <row r="796" spans="1:12">
      <c r="A796" s="16" t="s">
        <v>780</v>
      </c>
      <c r="B796" s="16">
        <v>468</v>
      </c>
      <c r="C796" s="16">
        <v>1</v>
      </c>
      <c r="D796" s="4" t="s">
        <v>1832</v>
      </c>
      <c r="E796" s="4" t="s">
        <v>1596</v>
      </c>
      <c r="F796" s="4" t="s">
        <v>2011</v>
      </c>
      <c r="G796" s="17">
        <v>2.46</v>
      </c>
      <c r="H796" s="144">
        <v>0.36930000000000002</v>
      </c>
      <c r="I796" s="16" t="s">
        <v>1340</v>
      </c>
      <c r="J796" s="140">
        <v>1</v>
      </c>
      <c r="K796" s="140">
        <v>1</v>
      </c>
      <c r="L796" s="140">
        <v>1</v>
      </c>
    </row>
    <row r="797" spans="1:12">
      <c r="A797" s="16" t="s">
        <v>781</v>
      </c>
      <c r="B797" s="16">
        <v>468</v>
      </c>
      <c r="C797" s="16">
        <v>2</v>
      </c>
      <c r="D797" s="4" t="s">
        <v>1832</v>
      </c>
      <c r="E797" s="4" t="s">
        <v>1596</v>
      </c>
      <c r="F797" s="4" t="s">
        <v>2011</v>
      </c>
      <c r="G797" s="17">
        <v>3.08</v>
      </c>
      <c r="H797" s="144">
        <v>0.4778</v>
      </c>
      <c r="I797" s="16" t="s">
        <v>1340</v>
      </c>
      <c r="J797" s="140">
        <v>1</v>
      </c>
      <c r="K797" s="140">
        <v>1</v>
      </c>
      <c r="L797" s="140">
        <v>1</v>
      </c>
    </row>
    <row r="798" spans="1:12">
      <c r="A798" s="16" t="s">
        <v>782</v>
      </c>
      <c r="B798" s="16">
        <v>468</v>
      </c>
      <c r="C798" s="16">
        <v>3</v>
      </c>
      <c r="D798" s="4" t="s">
        <v>1832</v>
      </c>
      <c r="E798" s="4" t="s">
        <v>1596</v>
      </c>
      <c r="F798" s="4" t="s">
        <v>2011</v>
      </c>
      <c r="G798" s="17">
        <v>4.5599999999999996</v>
      </c>
      <c r="H798" s="144">
        <v>0.66339999999999999</v>
      </c>
      <c r="I798" s="16" t="s">
        <v>1340</v>
      </c>
      <c r="J798" s="140">
        <v>1</v>
      </c>
      <c r="K798" s="140">
        <v>1</v>
      </c>
      <c r="L798" s="140">
        <v>1</v>
      </c>
    </row>
    <row r="799" spans="1:12">
      <c r="A799" s="16" t="s">
        <v>783</v>
      </c>
      <c r="B799" s="16">
        <v>468</v>
      </c>
      <c r="C799" s="16">
        <v>4</v>
      </c>
      <c r="D799" s="4" t="s">
        <v>1832</v>
      </c>
      <c r="E799" s="4" t="s">
        <v>1596</v>
      </c>
      <c r="F799" s="4" t="s">
        <v>2011</v>
      </c>
      <c r="G799" s="17">
        <v>8.09</v>
      </c>
      <c r="H799" s="144">
        <v>1.2111000000000001</v>
      </c>
      <c r="I799" s="16" t="s">
        <v>1340</v>
      </c>
      <c r="J799" s="140">
        <v>1</v>
      </c>
      <c r="K799" s="140">
        <v>1</v>
      </c>
      <c r="L799" s="140">
        <v>1</v>
      </c>
    </row>
    <row r="800" spans="1:12">
      <c r="A800" s="16" t="s">
        <v>1833</v>
      </c>
      <c r="B800" s="16">
        <v>469</v>
      </c>
      <c r="C800" s="16">
        <v>1</v>
      </c>
      <c r="D800" s="4" t="s">
        <v>1834</v>
      </c>
      <c r="E800" s="4" t="s">
        <v>1596</v>
      </c>
      <c r="F800" s="4" t="s">
        <v>2011</v>
      </c>
      <c r="G800" s="17">
        <v>2.48</v>
      </c>
      <c r="H800" s="144">
        <v>0.3679</v>
      </c>
      <c r="I800" s="16" t="s">
        <v>1340</v>
      </c>
      <c r="J800" s="140">
        <v>1</v>
      </c>
      <c r="K800" s="140">
        <v>1</v>
      </c>
      <c r="L800" s="140">
        <v>1</v>
      </c>
    </row>
    <row r="801" spans="1:12">
      <c r="A801" s="16" t="s">
        <v>1835</v>
      </c>
      <c r="B801" s="16">
        <v>469</v>
      </c>
      <c r="C801" s="16">
        <v>2</v>
      </c>
      <c r="D801" s="4" t="s">
        <v>1834</v>
      </c>
      <c r="E801" s="4" t="s">
        <v>1596</v>
      </c>
      <c r="F801" s="4" t="s">
        <v>2011</v>
      </c>
      <c r="G801" s="17">
        <v>3.26</v>
      </c>
      <c r="H801" s="144">
        <v>0.46029999999999999</v>
      </c>
      <c r="I801" s="16" t="s">
        <v>1340</v>
      </c>
      <c r="J801" s="140">
        <v>1</v>
      </c>
      <c r="K801" s="140">
        <v>1</v>
      </c>
      <c r="L801" s="140">
        <v>1</v>
      </c>
    </row>
    <row r="802" spans="1:12">
      <c r="A802" s="16" t="s">
        <v>1836</v>
      </c>
      <c r="B802" s="16">
        <v>469</v>
      </c>
      <c r="C802" s="16">
        <v>3</v>
      </c>
      <c r="D802" s="4" t="s">
        <v>1834</v>
      </c>
      <c r="E802" s="4" t="s">
        <v>1596</v>
      </c>
      <c r="F802" s="4" t="s">
        <v>2011</v>
      </c>
      <c r="G802" s="17">
        <v>4.88</v>
      </c>
      <c r="H802" s="144">
        <v>0.66830000000000001</v>
      </c>
      <c r="I802" s="16" t="s">
        <v>1340</v>
      </c>
      <c r="J802" s="140">
        <v>1</v>
      </c>
      <c r="K802" s="140">
        <v>1</v>
      </c>
      <c r="L802" s="140">
        <v>1</v>
      </c>
    </row>
    <row r="803" spans="1:12">
      <c r="A803" s="16" t="s">
        <v>1837</v>
      </c>
      <c r="B803" s="16">
        <v>469</v>
      </c>
      <c r="C803" s="16">
        <v>4</v>
      </c>
      <c r="D803" s="4" t="s">
        <v>1834</v>
      </c>
      <c r="E803" s="4" t="s">
        <v>1596</v>
      </c>
      <c r="F803" s="4" t="s">
        <v>2011</v>
      </c>
      <c r="G803" s="17">
        <v>8.68</v>
      </c>
      <c r="H803" s="144">
        <v>1.2864</v>
      </c>
      <c r="I803" s="16" t="s">
        <v>1340</v>
      </c>
      <c r="J803" s="140">
        <v>1</v>
      </c>
      <c r="K803" s="140">
        <v>1</v>
      </c>
      <c r="L803" s="140">
        <v>1</v>
      </c>
    </row>
    <row r="804" spans="1:12">
      <c r="A804" s="16" t="s">
        <v>1838</v>
      </c>
      <c r="B804" s="16">
        <v>470</v>
      </c>
      <c r="C804" s="16">
        <v>1</v>
      </c>
      <c r="D804" s="4" t="s">
        <v>1839</v>
      </c>
      <c r="E804" s="4" t="s">
        <v>1596</v>
      </c>
      <c r="F804" s="4" t="s">
        <v>2011</v>
      </c>
      <c r="G804" s="17">
        <v>2.16</v>
      </c>
      <c r="H804" s="144">
        <v>0.37030000000000002</v>
      </c>
      <c r="I804" s="16" t="s">
        <v>1340</v>
      </c>
      <c r="J804" s="140">
        <v>1</v>
      </c>
      <c r="K804" s="140">
        <v>1</v>
      </c>
      <c r="L804" s="140">
        <v>1</v>
      </c>
    </row>
    <row r="805" spans="1:12">
      <c r="A805" s="16" t="s">
        <v>1840</v>
      </c>
      <c r="B805" s="16">
        <v>470</v>
      </c>
      <c r="C805" s="16">
        <v>2</v>
      </c>
      <c r="D805" s="4" t="s">
        <v>1839</v>
      </c>
      <c r="E805" s="4" t="s">
        <v>1596</v>
      </c>
      <c r="F805" s="4" t="s">
        <v>2011</v>
      </c>
      <c r="G805" s="17">
        <v>2.74</v>
      </c>
      <c r="H805" s="144">
        <v>0.45739999999999997</v>
      </c>
      <c r="I805" s="16" t="s">
        <v>1340</v>
      </c>
      <c r="J805" s="140">
        <v>1</v>
      </c>
      <c r="K805" s="140">
        <v>1</v>
      </c>
      <c r="L805" s="140">
        <v>1</v>
      </c>
    </row>
    <row r="806" spans="1:12">
      <c r="A806" s="16" t="s">
        <v>1841</v>
      </c>
      <c r="B806" s="16">
        <v>470</v>
      </c>
      <c r="C806" s="16">
        <v>3</v>
      </c>
      <c r="D806" s="4" t="s">
        <v>1839</v>
      </c>
      <c r="E806" s="4" t="s">
        <v>1596</v>
      </c>
      <c r="F806" s="4" t="s">
        <v>2011</v>
      </c>
      <c r="G806" s="17">
        <v>4.04</v>
      </c>
      <c r="H806" s="144">
        <v>0.63759999999999994</v>
      </c>
      <c r="I806" s="16" t="s">
        <v>1340</v>
      </c>
      <c r="J806" s="140">
        <v>1</v>
      </c>
      <c r="K806" s="140">
        <v>1</v>
      </c>
      <c r="L806" s="140">
        <v>1</v>
      </c>
    </row>
    <row r="807" spans="1:12">
      <c r="A807" s="16" t="s">
        <v>1842</v>
      </c>
      <c r="B807" s="16">
        <v>470</v>
      </c>
      <c r="C807" s="16">
        <v>4</v>
      </c>
      <c r="D807" s="4" t="s">
        <v>1839</v>
      </c>
      <c r="E807" s="4" t="s">
        <v>1596</v>
      </c>
      <c r="F807" s="4" t="s">
        <v>2011</v>
      </c>
      <c r="G807" s="17">
        <v>6.89</v>
      </c>
      <c r="H807" s="144">
        <v>1.0780000000000001</v>
      </c>
      <c r="I807" s="16" t="s">
        <v>1340</v>
      </c>
      <c r="J807" s="140">
        <v>1</v>
      </c>
      <c r="K807" s="140">
        <v>1</v>
      </c>
      <c r="L807" s="140">
        <v>1</v>
      </c>
    </row>
    <row r="808" spans="1:12">
      <c r="A808" s="16" t="s">
        <v>784</v>
      </c>
      <c r="B808" s="16">
        <v>480</v>
      </c>
      <c r="C808" s="16">
        <v>1</v>
      </c>
      <c r="D808" s="4" t="s">
        <v>1843</v>
      </c>
      <c r="E808" s="4" t="s">
        <v>1596</v>
      </c>
      <c r="F808" s="4" t="s">
        <v>2011</v>
      </c>
      <c r="G808" s="17">
        <v>1.6</v>
      </c>
      <c r="H808" s="144">
        <v>1.0152000000000001</v>
      </c>
      <c r="I808" s="16" t="s">
        <v>1340</v>
      </c>
      <c r="J808" s="140">
        <v>1</v>
      </c>
      <c r="K808" s="140">
        <v>1</v>
      </c>
      <c r="L808" s="140">
        <v>1</v>
      </c>
    </row>
    <row r="809" spans="1:12">
      <c r="A809" s="16" t="s">
        <v>785</v>
      </c>
      <c r="B809" s="16">
        <v>480</v>
      </c>
      <c r="C809" s="16">
        <v>2</v>
      </c>
      <c r="D809" s="4" t="s">
        <v>1843</v>
      </c>
      <c r="E809" s="4" t="s">
        <v>1596</v>
      </c>
      <c r="F809" s="4" t="s">
        <v>2011</v>
      </c>
      <c r="G809" s="17">
        <v>1.92</v>
      </c>
      <c r="H809" s="144">
        <v>1.1268</v>
      </c>
      <c r="I809" s="16" t="s">
        <v>1340</v>
      </c>
      <c r="J809" s="140">
        <v>1</v>
      </c>
      <c r="K809" s="140">
        <v>1</v>
      </c>
      <c r="L809" s="140">
        <v>1</v>
      </c>
    </row>
    <row r="810" spans="1:12">
      <c r="A810" s="16" t="s">
        <v>786</v>
      </c>
      <c r="B810" s="16">
        <v>480</v>
      </c>
      <c r="C810" s="16">
        <v>3</v>
      </c>
      <c r="D810" s="4" t="s">
        <v>1843</v>
      </c>
      <c r="E810" s="4" t="s">
        <v>1596</v>
      </c>
      <c r="F810" s="4" t="s">
        <v>2011</v>
      </c>
      <c r="G810" s="17">
        <v>5.16</v>
      </c>
      <c r="H810" s="144">
        <v>1.6446000000000001</v>
      </c>
      <c r="I810" s="16" t="s">
        <v>1340</v>
      </c>
      <c r="J810" s="140">
        <v>1</v>
      </c>
      <c r="K810" s="140">
        <v>1</v>
      </c>
      <c r="L810" s="140">
        <v>1</v>
      </c>
    </row>
    <row r="811" spans="1:12">
      <c r="A811" s="16" t="s">
        <v>787</v>
      </c>
      <c r="B811" s="16">
        <v>480</v>
      </c>
      <c r="C811" s="16">
        <v>4</v>
      </c>
      <c r="D811" s="4" t="s">
        <v>1843</v>
      </c>
      <c r="E811" s="4" t="s">
        <v>1596</v>
      </c>
      <c r="F811" s="4" t="s">
        <v>2011</v>
      </c>
      <c r="G811" s="17">
        <v>11.98</v>
      </c>
      <c r="H811" s="144">
        <v>3.0951</v>
      </c>
      <c r="I811" s="16" t="s">
        <v>1340</v>
      </c>
      <c r="J811" s="140">
        <v>1</v>
      </c>
      <c r="K811" s="140">
        <v>1</v>
      </c>
      <c r="L811" s="140">
        <v>1</v>
      </c>
    </row>
    <row r="812" spans="1:12">
      <c r="A812" s="16" t="s">
        <v>788</v>
      </c>
      <c r="B812" s="16">
        <v>482</v>
      </c>
      <c r="C812" s="16">
        <v>1</v>
      </c>
      <c r="D812" s="4" t="s">
        <v>1844</v>
      </c>
      <c r="E812" s="4" t="s">
        <v>1596</v>
      </c>
      <c r="F812" s="4" t="s">
        <v>2011</v>
      </c>
      <c r="G812" s="17">
        <v>1.89</v>
      </c>
      <c r="H812" s="144">
        <v>0.59009999999999996</v>
      </c>
      <c r="I812" s="16" t="s">
        <v>1340</v>
      </c>
      <c r="J812" s="140">
        <v>1</v>
      </c>
      <c r="K812" s="140">
        <v>1</v>
      </c>
      <c r="L812" s="140">
        <v>1</v>
      </c>
    </row>
    <row r="813" spans="1:12">
      <c r="A813" s="16" t="s">
        <v>789</v>
      </c>
      <c r="B813" s="16">
        <v>482</v>
      </c>
      <c r="C813" s="16">
        <v>2</v>
      </c>
      <c r="D813" s="4" t="s">
        <v>1844</v>
      </c>
      <c r="E813" s="4" t="s">
        <v>1596</v>
      </c>
      <c r="F813" s="4" t="s">
        <v>2011</v>
      </c>
      <c r="G813" s="17">
        <v>2.5499999999999998</v>
      </c>
      <c r="H813" s="144">
        <v>0.66920000000000002</v>
      </c>
      <c r="I813" s="16" t="s">
        <v>1340</v>
      </c>
      <c r="J813" s="140">
        <v>1</v>
      </c>
      <c r="K813" s="140">
        <v>1</v>
      </c>
      <c r="L813" s="140">
        <v>1</v>
      </c>
    </row>
    <row r="814" spans="1:12">
      <c r="A814" s="16" t="s">
        <v>790</v>
      </c>
      <c r="B814" s="16">
        <v>482</v>
      </c>
      <c r="C814" s="16">
        <v>3</v>
      </c>
      <c r="D814" s="4" t="s">
        <v>1844</v>
      </c>
      <c r="E814" s="4" t="s">
        <v>1596</v>
      </c>
      <c r="F814" s="4" t="s">
        <v>2011</v>
      </c>
      <c r="G814" s="17">
        <v>5.8</v>
      </c>
      <c r="H814" s="144">
        <v>1.0955999999999999</v>
      </c>
      <c r="I814" s="16" t="s">
        <v>1340</v>
      </c>
      <c r="J814" s="140">
        <v>1</v>
      </c>
      <c r="K814" s="140">
        <v>1</v>
      </c>
      <c r="L814" s="140">
        <v>1</v>
      </c>
    </row>
    <row r="815" spans="1:12">
      <c r="A815" s="16" t="s">
        <v>791</v>
      </c>
      <c r="B815" s="16">
        <v>482</v>
      </c>
      <c r="C815" s="16">
        <v>4</v>
      </c>
      <c r="D815" s="4" t="s">
        <v>1844</v>
      </c>
      <c r="E815" s="4" t="s">
        <v>1596</v>
      </c>
      <c r="F815" s="4" t="s">
        <v>2011</v>
      </c>
      <c r="G815" s="17">
        <v>11.21</v>
      </c>
      <c r="H815" s="144">
        <v>2.1227</v>
      </c>
      <c r="I815" s="16" t="s">
        <v>1340</v>
      </c>
      <c r="J815" s="140">
        <v>1</v>
      </c>
      <c r="K815" s="140">
        <v>1</v>
      </c>
      <c r="L815" s="140">
        <v>1</v>
      </c>
    </row>
    <row r="816" spans="1:12">
      <c r="A816" s="16" t="s">
        <v>792</v>
      </c>
      <c r="B816" s="16">
        <v>483</v>
      </c>
      <c r="C816" s="16">
        <v>1</v>
      </c>
      <c r="D816" s="4" t="s">
        <v>1845</v>
      </c>
      <c r="E816" s="4" t="s">
        <v>1596</v>
      </c>
      <c r="F816" s="4" t="s">
        <v>2011</v>
      </c>
      <c r="G816" s="17">
        <v>1.89</v>
      </c>
      <c r="H816" s="144">
        <v>0.75290000000000001</v>
      </c>
      <c r="I816" s="16" t="s">
        <v>1340</v>
      </c>
      <c r="J816" s="140">
        <v>1</v>
      </c>
      <c r="K816" s="140">
        <v>1</v>
      </c>
      <c r="L816" s="140">
        <v>1</v>
      </c>
    </row>
    <row r="817" spans="1:12">
      <c r="A817" s="16" t="s">
        <v>793</v>
      </c>
      <c r="B817" s="16">
        <v>483</v>
      </c>
      <c r="C817" s="16">
        <v>2</v>
      </c>
      <c r="D817" s="4" t="s">
        <v>1845</v>
      </c>
      <c r="E817" s="4" t="s">
        <v>1596</v>
      </c>
      <c r="F817" s="4" t="s">
        <v>2011</v>
      </c>
      <c r="G817" s="17">
        <v>3.35</v>
      </c>
      <c r="H817" s="144">
        <v>0.94179999999999997</v>
      </c>
      <c r="I817" s="16" t="s">
        <v>1340</v>
      </c>
      <c r="J817" s="140">
        <v>1</v>
      </c>
      <c r="K817" s="140">
        <v>1</v>
      </c>
      <c r="L817" s="140">
        <v>1</v>
      </c>
    </row>
    <row r="818" spans="1:12">
      <c r="A818" s="16" t="s">
        <v>794</v>
      </c>
      <c r="B818" s="16">
        <v>483</v>
      </c>
      <c r="C818" s="16">
        <v>3</v>
      </c>
      <c r="D818" s="4" t="s">
        <v>1845</v>
      </c>
      <c r="E818" s="4" t="s">
        <v>1596</v>
      </c>
      <c r="F818" s="4" t="s">
        <v>2011</v>
      </c>
      <c r="G818" s="17">
        <v>6.44</v>
      </c>
      <c r="H818" s="144">
        <v>1.2686999999999999</v>
      </c>
      <c r="I818" s="16" t="s">
        <v>1340</v>
      </c>
      <c r="J818" s="140">
        <v>1</v>
      </c>
      <c r="K818" s="140">
        <v>1</v>
      </c>
      <c r="L818" s="140">
        <v>1</v>
      </c>
    </row>
    <row r="819" spans="1:12">
      <c r="A819" s="16" t="s">
        <v>795</v>
      </c>
      <c r="B819" s="16">
        <v>483</v>
      </c>
      <c r="C819" s="16">
        <v>4</v>
      </c>
      <c r="D819" s="4" t="s">
        <v>1845</v>
      </c>
      <c r="E819" s="4" t="s">
        <v>1596</v>
      </c>
      <c r="F819" s="4" t="s">
        <v>2011</v>
      </c>
      <c r="G819" s="17">
        <v>11.48</v>
      </c>
      <c r="H819" s="144">
        <v>2.1739999999999999</v>
      </c>
      <c r="I819" s="16" t="s">
        <v>1340</v>
      </c>
      <c r="J819" s="140">
        <v>1</v>
      </c>
      <c r="K819" s="140">
        <v>1</v>
      </c>
      <c r="L819" s="140">
        <v>1</v>
      </c>
    </row>
    <row r="820" spans="1:12">
      <c r="A820" s="16" t="s">
        <v>796</v>
      </c>
      <c r="B820" s="16">
        <v>484</v>
      </c>
      <c r="C820" s="16">
        <v>1</v>
      </c>
      <c r="D820" s="4" t="s">
        <v>1846</v>
      </c>
      <c r="E820" s="4" t="s">
        <v>1596</v>
      </c>
      <c r="F820" s="4" t="s">
        <v>2011</v>
      </c>
      <c r="G820" s="17">
        <v>1.53</v>
      </c>
      <c r="H820" s="144">
        <v>0.89059999999999995</v>
      </c>
      <c r="I820" s="16" t="s">
        <v>1340</v>
      </c>
      <c r="J820" s="140">
        <v>1</v>
      </c>
      <c r="K820" s="140">
        <v>1</v>
      </c>
      <c r="L820" s="140">
        <v>1</v>
      </c>
    </row>
    <row r="821" spans="1:12">
      <c r="A821" s="16" t="s">
        <v>797</v>
      </c>
      <c r="B821" s="16">
        <v>484</v>
      </c>
      <c r="C821" s="16">
        <v>2</v>
      </c>
      <c r="D821" s="4" t="s">
        <v>1846</v>
      </c>
      <c r="E821" s="4" t="s">
        <v>1596</v>
      </c>
      <c r="F821" s="4" t="s">
        <v>2011</v>
      </c>
      <c r="G821" s="17">
        <v>1.53</v>
      </c>
      <c r="H821" s="144">
        <v>1.1061000000000001</v>
      </c>
      <c r="I821" s="16" t="s">
        <v>1340</v>
      </c>
      <c r="J821" s="140">
        <v>1</v>
      </c>
      <c r="K821" s="140">
        <v>1</v>
      </c>
      <c r="L821" s="140">
        <v>1</v>
      </c>
    </row>
    <row r="822" spans="1:12">
      <c r="A822" s="16" t="s">
        <v>798</v>
      </c>
      <c r="B822" s="16">
        <v>484</v>
      </c>
      <c r="C822" s="16">
        <v>3</v>
      </c>
      <c r="D822" s="4" t="s">
        <v>1846</v>
      </c>
      <c r="E822" s="4" t="s">
        <v>1596</v>
      </c>
      <c r="F822" s="4" t="s">
        <v>2011</v>
      </c>
      <c r="G822" s="17">
        <v>2.6</v>
      </c>
      <c r="H822" s="144">
        <v>1.2531000000000001</v>
      </c>
      <c r="I822" s="16" t="s">
        <v>1340</v>
      </c>
      <c r="J822" s="140">
        <v>1</v>
      </c>
      <c r="K822" s="140">
        <v>1</v>
      </c>
      <c r="L822" s="140">
        <v>1</v>
      </c>
    </row>
    <row r="823" spans="1:12">
      <c r="A823" s="16" t="s">
        <v>799</v>
      </c>
      <c r="B823" s="16">
        <v>484</v>
      </c>
      <c r="C823" s="16">
        <v>4</v>
      </c>
      <c r="D823" s="4" t="s">
        <v>1846</v>
      </c>
      <c r="E823" s="4" t="s">
        <v>1596</v>
      </c>
      <c r="F823" s="4" t="s">
        <v>2011</v>
      </c>
      <c r="G823" s="17">
        <v>12.31</v>
      </c>
      <c r="H823" s="144">
        <v>2.7368999999999999</v>
      </c>
      <c r="I823" s="16" t="s">
        <v>1340</v>
      </c>
      <c r="J823" s="140">
        <v>1</v>
      </c>
      <c r="K823" s="140">
        <v>1</v>
      </c>
      <c r="L823" s="140">
        <v>1</v>
      </c>
    </row>
    <row r="824" spans="1:12">
      <c r="A824" s="16" t="s">
        <v>800</v>
      </c>
      <c r="B824" s="16">
        <v>500</v>
      </c>
      <c r="C824" s="16">
        <v>1</v>
      </c>
      <c r="D824" s="4" t="s">
        <v>1847</v>
      </c>
      <c r="E824" s="4" t="s">
        <v>1596</v>
      </c>
      <c r="F824" s="4" t="s">
        <v>2011</v>
      </c>
      <c r="G824" s="17">
        <v>2.12</v>
      </c>
      <c r="H824" s="144">
        <v>0.42720000000000002</v>
      </c>
      <c r="I824" s="16" t="s">
        <v>1340</v>
      </c>
      <c r="J824" s="140">
        <v>1</v>
      </c>
      <c r="K824" s="140">
        <v>1</v>
      </c>
      <c r="L824" s="140">
        <v>1</v>
      </c>
    </row>
    <row r="825" spans="1:12">
      <c r="A825" s="16" t="s">
        <v>801</v>
      </c>
      <c r="B825" s="16">
        <v>500</v>
      </c>
      <c r="C825" s="16">
        <v>2</v>
      </c>
      <c r="D825" s="4" t="s">
        <v>1847</v>
      </c>
      <c r="E825" s="4" t="s">
        <v>1596</v>
      </c>
      <c r="F825" s="4" t="s">
        <v>2011</v>
      </c>
      <c r="G825" s="17">
        <v>3.46</v>
      </c>
      <c r="H825" s="144">
        <v>0.51329999999999998</v>
      </c>
      <c r="I825" s="16" t="s">
        <v>1340</v>
      </c>
      <c r="J825" s="140">
        <v>1</v>
      </c>
      <c r="K825" s="140">
        <v>1</v>
      </c>
      <c r="L825" s="140">
        <v>1</v>
      </c>
    </row>
    <row r="826" spans="1:12">
      <c r="A826" s="16" t="s">
        <v>802</v>
      </c>
      <c r="B826" s="16">
        <v>500</v>
      </c>
      <c r="C826" s="16">
        <v>3</v>
      </c>
      <c r="D826" s="4" t="s">
        <v>1847</v>
      </c>
      <c r="E826" s="4" t="s">
        <v>1596</v>
      </c>
      <c r="F826" s="4" t="s">
        <v>2011</v>
      </c>
      <c r="G826" s="17">
        <v>5.14</v>
      </c>
      <c r="H826" s="144">
        <v>0.73019999999999996</v>
      </c>
      <c r="I826" s="16" t="s">
        <v>1340</v>
      </c>
      <c r="J826" s="140">
        <v>1</v>
      </c>
      <c r="K826" s="140">
        <v>1</v>
      </c>
      <c r="L826" s="140">
        <v>1</v>
      </c>
    </row>
    <row r="827" spans="1:12">
      <c r="A827" s="16" t="s">
        <v>803</v>
      </c>
      <c r="B827" s="16">
        <v>500</v>
      </c>
      <c r="C827" s="16">
        <v>4</v>
      </c>
      <c r="D827" s="4" t="s">
        <v>1847</v>
      </c>
      <c r="E827" s="4" t="s">
        <v>1596</v>
      </c>
      <c r="F827" s="4" t="s">
        <v>2011</v>
      </c>
      <c r="G827" s="17">
        <v>8.11</v>
      </c>
      <c r="H827" s="144">
        <v>1.1216999999999999</v>
      </c>
      <c r="I827" s="16" t="s">
        <v>1340</v>
      </c>
      <c r="J827" s="140">
        <v>1</v>
      </c>
      <c r="K827" s="140">
        <v>1</v>
      </c>
      <c r="L827" s="140">
        <v>1</v>
      </c>
    </row>
    <row r="828" spans="1:12">
      <c r="A828" s="16" t="s">
        <v>804</v>
      </c>
      <c r="B828" s="16">
        <v>501</v>
      </c>
      <c r="C828" s="16">
        <v>1</v>
      </c>
      <c r="D828" s="4" t="s">
        <v>1848</v>
      </c>
      <c r="E828" s="4" t="s">
        <v>1596</v>
      </c>
      <c r="F828" s="4" t="s">
        <v>2011</v>
      </c>
      <c r="G828" s="17">
        <v>2.4300000000000002</v>
      </c>
      <c r="H828" s="144">
        <v>0.3483</v>
      </c>
      <c r="I828" s="16" t="s">
        <v>1340</v>
      </c>
      <c r="J828" s="140">
        <v>1</v>
      </c>
      <c r="K828" s="140">
        <v>1</v>
      </c>
      <c r="L828" s="140">
        <v>1</v>
      </c>
    </row>
    <row r="829" spans="1:12">
      <c r="A829" s="16" t="s">
        <v>805</v>
      </c>
      <c r="B829" s="16">
        <v>501</v>
      </c>
      <c r="C829" s="16">
        <v>2</v>
      </c>
      <c r="D829" s="4" t="s">
        <v>1848</v>
      </c>
      <c r="E829" s="4" t="s">
        <v>1596</v>
      </c>
      <c r="F829" s="4" t="s">
        <v>2011</v>
      </c>
      <c r="G829" s="17">
        <v>3.14</v>
      </c>
      <c r="H829" s="144">
        <v>0.45440000000000003</v>
      </c>
      <c r="I829" s="16" t="s">
        <v>1340</v>
      </c>
      <c r="J829" s="140">
        <v>1</v>
      </c>
      <c r="K829" s="140">
        <v>1</v>
      </c>
      <c r="L829" s="140">
        <v>1</v>
      </c>
    </row>
    <row r="830" spans="1:12">
      <c r="A830" s="16" t="s">
        <v>806</v>
      </c>
      <c r="B830" s="16">
        <v>501</v>
      </c>
      <c r="C830" s="16">
        <v>3</v>
      </c>
      <c r="D830" s="4" t="s">
        <v>1848</v>
      </c>
      <c r="E830" s="4" t="s">
        <v>1596</v>
      </c>
      <c r="F830" s="4" t="s">
        <v>2011</v>
      </c>
      <c r="G830" s="17">
        <v>4.33</v>
      </c>
      <c r="H830" s="144">
        <v>0.59199999999999997</v>
      </c>
      <c r="I830" s="16" t="s">
        <v>1340</v>
      </c>
      <c r="J830" s="140">
        <v>1</v>
      </c>
      <c r="K830" s="140">
        <v>1</v>
      </c>
      <c r="L830" s="140">
        <v>1</v>
      </c>
    </row>
    <row r="831" spans="1:12">
      <c r="A831" s="16" t="s">
        <v>807</v>
      </c>
      <c r="B831" s="16">
        <v>501</v>
      </c>
      <c r="C831" s="16">
        <v>4</v>
      </c>
      <c r="D831" s="4" t="s">
        <v>1848</v>
      </c>
      <c r="E831" s="4" t="s">
        <v>1596</v>
      </c>
      <c r="F831" s="4" t="s">
        <v>2011</v>
      </c>
      <c r="G831" s="17">
        <v>8.1999999999999993</v>
      </c>
      <c r="H831" s="144">
        <v>1.1958</v>
      </c>
      <c r="I831" s="16" t="s">
        <v>1340</v>
      </c>
      <c r="J831" s="140">
        <v>1</v>
      </c>
      <c r="K831" s="140">
        <v>1</v>
      </c>
      <c r="L831" s="140">
        <v>1</v>
      </c>
    </row>
    <row r="832" spans="1:12">
      <c r="A832" s="16" t="s">
        <v>808</v>
      </c>
      <c r="B832" s="16">
        <v>510</v>
      </c>
      <c r="C832" s="16">
        <v>1</v>
      </c>
      <c r="D832" s="4" t="s">
        <v>1849</v>
      </c>
      <c r="E832" s="4" t="s">
        <v>1596</v>
      </c>
      <c r="F832" s="4" t="s">
        <v>2011</v>
      </c>
      <c r="G832" s="17">
        <v>2.2000000000000002</v>
      </c>
      <c r="H832" s="144">
        <v>1.0246999999999999</v>
      </c>
      <c r="I832" s="16" t="s">
        <v>1340</v>
      </c>
      <c r="J832" s="140">
        <v>1</v>
      </c>
      <c r="K832" s="140">
        <v>1</v>
      </c>
      <c r="L832" s="140">
        <v>1</v>
      </c>
    </row>
    <row r="833" spans="1:12">
      <c r="A833" s="16" t="s">
        <v>809</v>
      </c>
      <c r="B833" s="16">
        <v>510</v>
      </c>
      <c r="C833" s="16">
        <v>2</v>
      </c>
      <c r="D833" s="4" t="s">
        <v>1849</v>
      </c>
      <c r="E833" s="4" t="s">
        <v>1596</v>
      </c>
      <c r="F833" s="4" t="s">
        <v>2011</v>
      </c>
      <c r="G833" s="17">
        <v>3.32</v>
      </c>
      <c r="H833" s="144">
        <v>1.2275</v>
      </c>
      <c r="I833" s="16" t="s">
        <v>1340</v>
      </c>
      <c r="J833" s="140">
        <v>1</v>
      </c>
      <c r="K833" s="140">
        <v>1</v>
      </c>
      <c r="L833" s="140">
        <v>1</v>
      </c>
    </row>
    <row r="834" spans="1:12">
      <c r="A834" s="16" t="s">
        <v>810</v>
      </c>
      <c r="B834" s="16">
        <v>510</v>
      </c>
      <c r="C834" s="16">
        <v>3</v>
      </c>
      <c r="D834" s="4" t="s">
        <v>1849</v>
      </c>
      <c r="E834" s="4" t="s">
        <v>1596</v>
      </c>
      <c r="F834" s="4" t="s">
        <v>2011</v>
      </c>
      <c r="G834" s="17">
        <v>6.72</v>
      </c>
      <c r="H834" s="144">
        <v>1.8319000000000001</v>
      </c>
      <c r="I834" s="16" t="s">
        <v>1340</v>
      </c>
      <c r="J834" s="140">
        <v>1</v>
      </c>
      <c r="K834" s="140">
        <v>1</v>
      </c>
      <c r="L834" s="140">
        <v>1</v>
      </c>
    </row>
    <row r="835" spans="1:12">
      <c r="A835" s="16" t="s">
        <v>811</v>
      </c>
      <c r="B835" s="16">
        <v>510</v>
      </c>
      <c r="C835" s="16">
        <v>4</v>
      </c>
      <c r="D835" s="4" t="s">
        <v>1849</v>
      </c>
      <c r="E835" s="4" t="s">
        <v>1596</v>
      </c>
      <c r="F835" s="4" t="s">
        <v>2011</v>
      </c>
      <c r="G835" s="17">
        <v>12.75</v>
      </c>
      <c r="H835" s="144">
        <v>3.1419999999999999</v>
      </c>
      <c r="I835" s="16" t="s">
        <v>1340</v>
      </c>
      <c r="J835" s="140">
        <v>1</v>
      </c>
      <c r="K835" s="140">
        <v>1</v>
      </c>
      <c r="L835" s="140">
        <v>1</v>
      </c>
    </row>
    <row r="836" spans="1:12">
      <c r="A836" s="16" t="s">
        <v>812</v>
      </c>
      <c r="B836" s="16">
        <v>511</v>
      </c>
      <c r="C836" s="16">
        <v>1</v>
      </c>
      <c r="D836" s="4" t="s">
        <v>1850</v>
      </c>
      <c r="E836" s="4" t="s">
        <v>1596</v>
      </c>
      <c r="F836" s="4" t="s">
        <v>2011</v>
      </c>
      <c r="G836" s="17">
        <v>3.2</v>
      </c>
      <c r="H836" s="144">
        <v>1.0551999999999999</v>
      </c>
      <c r="I836" s="16" t="s">
        <v>1340</v>
      </c>
      <c r="J836" s="140">
        <v>1</v>
      </c>
      <c r="K836" s="140">
        <v>1</v>
      </c>
      <c r="L836" s="140">
        <v>1</v>
      </c>
    </row>
    <row r="837" spans="1:12">
      <c r="A837" s="16" t="s">
        <v>813</v>
      </c>
      <c r="B837" s="16">
        <v>511</v>
      </c>
      <c r="C837" s="16">
        <v>2</v>
      </c>
      <c r="D837" s="4" t="s">
        <v>1850</v>
      </c>
      <c r="E837" s="4" t="s">
        <v>1596</v>
      </c>
      <c r="F837" s="4" t="s">
        <v>2011</v>
      </c>
      <c r="G837" s="17">
        <v>4.43</v>
      </c>
      <c r="H837" s="144">
        <v>1.2634000000000001</v>
      </c>
      <c r="I837" s="16" t="s">
        <v>1340</v>
      </c>
      <c r="J837" s="140">
        <v>1</v>
      </c>
      <c r="K837" s="140">
        <v>1</v>
      </c>
      <c r="L837" s="140">
        <v>1</v>
      </c>
    </row>
    <row r="838" spans="1:12">
      <c r="A838" s="16" t="s">
        <v>814</v>
      </c>
      <c r="B838" s="16">
        <v>511</v>
      </c>
      <c r="C838" s="16">
        <v>3</v>
      </c>
      <c r="D838" s="4" t="s">
        <v>1850</v>
      </c>
      <c r="E838" s="4" t="s">
        <v>1596</v>
      </c>
      <c r="F838" s="4" t="s">
        <v>2011</v>
      </c>
      <c r="G838" s="17">
        <v>7.09</v>
      </c>
      <c r="H838" s="144">
        <v>1.7504999999999999</v>
      </c>
      <c r="I838" s="16" t="s">
        <v>1340</v>
      </c>
      <c r="J838" s="140">
        <v>1</v>
      </c>
      <c r="K838" s="140">
        <v>1</v>
      </c>
      <c r="L838" s="140">
        <v>1</v>
      </c>
    </row>
    <row r="839" spans="1:12">
      <c r="A839" s="16" t="s">
        <v>815</v>
      </c>
      <c r="B839" s="16">
        <v>511</v>
      </c>
      <c r="C839" s="16">
        <v>4</v>
      </c>
      <c r="D839" s="4" t="s">
        <v>1850</v>
      </c>
      <c r="E839" s="4" t="s">
        <v>1596</v>
      </c>
      <c r="F839" s="4" t="s">
        <v>2011</v>
      </c>
      <c r="G839" s="17">
        <v>14.99</v>
      </c>
      <c r="H839" s="144">
        <v>3.4872000000000001</v>
      </c>
      <c r="I839" s="16" t="s">
        <v>1340</v>
      </c>
      <c r="J839" s="140">
        <v>1</v>
      </c>
      <c r="K839" s="140">
        <v>1</v>
      </c>
      <c r="L839" s="140">
        <v>1</v>
      </c>
    </row>
    <row r="840" spans="1:12">
      <c r="A840" s="16" t="s">
        <v>816</v>
      </c>
      <c r="B840" s="16">
        <v>512</v>
      </c>
      <c r="C840" s="16">
        <v>1</v>
      </c>
      <c r="D840" s="4" t="s">
        <v>1851</v>
      </c>
      <c r="E840" s="4" t="s">
        <v>1596</v>
      </c>
      <c r="F840" s="4" t="s">
        <v>2011</v>
      </c>
      <c r="G840" s="17">
        <v>2.09</v>
      </c>
      <c r="H840" s="144">
        <v>0.95909999999999995</v>
      </c>
      <c r="I840" s="16" t="s">
        <v>1340</v>
      </c>
      <c r="J840" s="140">
        <v>1</v>
      </c>
      <c r="K840" s="140">
        <v>1</v>
      </c>
      <c r="L840" s="140">
        <v>1</v>
      </c>
    </row>
    <row r="841" spans="1:12">
      <c r="A841" s="16" t="s">
        <v>817</v>
      </c>
      <c r="B841" s="16">
        <v>512</v>
      </c>
      <c r="C841" s="16">
        <v>2</v>
      </c>
      <c r="D841" s="4" t="s">
        <v>1851</v>
      </c>
      <c r="E841" s="4" t="s">
        <v>1596</v>
      </c>
      <c r="F841" s="4" t="s">
        <v>2011</v>
      </c>
      <c r="G841" s="17">
        <v>2.92</v>
      </c>
      <c r="H841" s="144">
        <v>1.1079000000000001</v>
      </c>
      <c r="I841" s="16" t="s">
        <v>1340</v>
      </c>
      <c r="J841" s="140">
        <v>1</v>
      </c>
      <c r="K841" s="140">
        <v>1</v>
      </c>
      <c r="L841" s="140">
        <v>1</v>
      </c>
    </row>
    <row r="842" spans="1:12">
      <c r="A842" s="16" t="s">
        <v>818</v>
      </c>
      <c r="B842" s="16">
        <v>512</v>
      </c>
      <c r="C842" s="16">
        <v>3</v>
      </c>
      <c r="D842" s="4" t="s">
        <v>1851</v>
      </c>
      <c r="E842" s="4" t="s">
        <v>1596</v>
      </c>
      <c r="F842" s="4" t="s">
        <v>2011</v>
      </c>
      <c r="G842" s="17">
        <v>5.67</v>
      </c>
      <c r="H842" s="144">
        <v>1.5589999999999999</v>
      </c>
      <c r="I842" s="16" t="s">
        <v>1340</v>
      </c>
      <c r="J842" s="140">
        <v>1</v>
      </c>
      <c r="K842" s="140">
        <v>1</v>
      </c>
      <c r="L842" s="140">
        <v>1</v>
      </c>
    </row>
    <row r="843" spans="1:12">
      <c r="A843" s="16" t="s">
        <v>819</v>
      </c>
      <c r="B843" s="16">
        <v>512</v>
      </c>
      <c r="C843" s="16">
        <v>4</v>
      </c>
      <c r="D843" s="4" t="s">
        <v>1851</v>
      </c>
      <c r="E843" s="4" t="s">
        <v>1596</v>
      </c>
      <c r="F843" s="4" t="s">
        <v>2011</v>
      </c>
      <c r="G843" s="17">
        <v>12.25</v>
      </c>
      <c r="H843" s="144">
        <v>2.9901</v>
      </c>
      <c r="I843" s="16" t="s">
        <v>1340</v>
      </c>
      <c r="J843" s="140">
        <v>1</v>
      </c>
      <c r="K843" s="140">
        <v>1</v>
      </c>
      <c r="L843" s="140">
        <v>1</v>
      </c>
    </row>
    <row r="844" spans="1:12">
      <c r="A844" s="16" t="s">
        <v>820</v>
      </c>
      <c r="B844" s="16">
        <v>513</v>
      </c>
      <c r="C844" s="16">
        <v>1</v>
      </c>
      <c r="D844" s="4" t="s">
        <v>1852</v>
      </c>
      <c r="E844" s="4" t="s">
        <v>1596</v>
      </c>
      <c r="F844" s="4" t="s">
        <v>2011</v>
      </c>
      <c r="G844" s="17">
        <v>1.87</v>
      </c>
      <c r="H844" s="144">
        <v>0.77049999999999996</v>
      </c>
      <c r="I844" s="16" t="s">
        <v>1340</v>
      </c>
      <c r="J844" s="140">
        <v>1</v>
      </c>
      <c r="K844" s="140">
        <v>1</v>
      </c>
      <c r="L844" s="140">
        <v>1</v>
      </c>
    </row>
    <row r="845" spans="1:12">
      <c r="A845" s="16" t="s">
        <v>821</v>
      </c>
      <c r="B845" s="16">
        <v>513</v>
      </c>
      <c r="C845" s="16">
        <v>2</v>
      </c>
      <c r="D845" s="4" t="s">
        <v>1852</v>
      </c>
      <c r="E845" s="4" t="s">
        <v>1596</v>
      </c>
      <c r="F845" s="4" t="s">
        <v>2011</v>
      </c>
      <c r="G845" s="17">
        <v>2.5099999999999998</v>
      </c>
      <c r="H845" s="144">
        <v>0.90539999999999998</v>
      </c>
      <c r="I845" s="16" t="s">
        <v>1340</v>
      </c>
      <c r="J845" s="140">
        <v>1</v>
      </c>
      <c r="K845" s="140">
        <v>1</v>
      </c>
      <c r="L845" s="140">
        <v>1</v>
      </c>
    </row>
    <row r="846" spans="1:12">
      <c r="A846" s="16" t="s">
        <v>822</v>
      </c>
      <c r="B846" s="16">
        <v>513</v>
      </c>
      <c r="C846" s="16">
        <v>3</v>
      </c>
      <c r="D846" s="4" t="s">
        <v>1852</v>
      </c>
      <c r="E846" s="4" t="s">
        <v>1596</v>
      </c>
      <c r="F846" s="4" t="s">
        <v>2011</v>
      </c>
      <c r="G846" s="17">
        <v>4.72</v>
      </c>
      <c r="H846" s="144">
        <v>1.3026</v>
      </c>
      <c r="I846" s="16" t="s">
        <v>1340</v>
      </c>
      <c r="J846" s="140">
        <v>1</v>
      </c>
      <c r="K846" s="140">
        <v>1</v>
      </c>
      <c r="L846" s="140">
        <v>1</v>
      </c>
    </row>
    <row r="847" spans="1:12">
      <c r="A847" s="16" t="s">
        <v>823</v>
      </c>
      <c r="B847" s="16">
        <v>513</v>
      </c>
      <c r="C847" s="16">
        <v>4</v>
      </c>
      <c r="D847" s="4" t="s">
        <v>1852</v>
      </c>
      <c r="E847" s="4" t="s">
        <v>1596</v>
      </c>
      <c r="F847" s="4" t="s">
        <v>2011</v>
      </c>
      <c r="G847" s="17">
        <v>10.88</v>
      </c>
      <c r="H847" s="144">
        <v>2.5320999999999998</v>
      </c>
      <c r="I847" s="16" t="s">
        <v>1340</v>
      </c>
      <c r="J847" s="140">
        <v>1</v>
      </c>
      <c r="K847" s="140">
        <v>1</v>
      </c>
      <c r="L847" s="140">
        <v>1</v>
      </c>
    </row>
    <row r="848" spans="1:12">
      <c r="A848" s="16" t="s">
        <v>824</v>
      </c>
      <c r="B848" s="16">
        <v>514</v>
      </c>
      <c r="C848" s="16">
        <v>1</v>
      </c>
      <c r="D848" s="4" t="s">
        <v>1853</v>
      </c>
      <c r="E848" s="4" t="s">
        <v>1596</v>
      </c>
      <c r="F848" s="4" t="s">
        <v>2011</v>
      </c>
      <c r="G848" s="17">
        <v>1.46</v>
      </c>
      <c r="H848" s="144">
        <v>0.62770000000000004</v>
      </c>
      <c r="I848" s="16" t="s">
        <v>1340</v>
      </c>
      <c r="J848" s="140">
        <v>1</v>
      </c>
      <c r="K848" s="140">
        <v>1</v>
      </c>
      <c r="L848" s="140">
        <v>1</v>
      </c>
    </row>
    <row r="849" spans="1:12">
      <c r="A849" s="16" t="s">
        <v>825</v>
      </c>
      <c r="B849" s="16">
        <v>514</v>
      </c>
      <c r="C849" s="16">
        <v>2</v>
      </c>
      <c r="D849" s="4" t="s">
        <v>1853</v>
      </c>
      <c r="E849" s="4" t="s">
        <v>1596</v>
      </c>
      <c r="F849" s="4" t="s">
        <v>2011</v>
      </c>
      <c r="G849" s="17">
        <v>1.93</v>
      </c>
      <c r="H849" s="144">
        <v>0.90980000000000005</v>
      </c>
      <c r="I849" s="16" t="s">
        <v>1340</v>
      </c>
      <c r="J849" s="140">
        <v>1</v>
      </c>
      <c r="K849" s="140">
        <v>1</v>
      </c>
      <c r="L849" s="140">
        <v>1</v>
      </c>
    </row>
    <row r="850" spans="1:12">
      <c r="A850" s="16" t="s">
        <v>826</v>
      </c>
      <c r="B850" s="16">
        <v>514</v>
      </c>
      <c r="C850" s="16">
        <v>3</v>
      </c>
      <c r="D850" s="4" t="s">
        <v>1853</v>
      </c>
      <c r="E850" s="4" t="s">
        <v>1596</v>
      </c>
      <c r="F850" s="4" t="s">
        <v>2011</v>
      </c>
      <c r="G850" s="17">
        <v>5.29</v>
      </c>
      <c r="H850" s="144">
        <v>1.4716</v>
      </c>
      <c r="I850" s="16" t="s">
        <v>1340</v>
      </c>
      <c r="J850" s="140">
        <v>1</v>
      </c>
      <c r="K850" s="140">
        <v>1</v>
      </c>
      <c r="L850" s="140">
        <v>1</v>
      </c>
    </row>
    <row r="851" spans="1:12">
      <c r="A851" s="16" t="s">
        <v>827</v>
      </c>
      <c r="B851" s="16">
        <v>514</v>
      </c>
      <c r="C851" s="16">
        <v>4</v>
      </c>
      <c r="D851" s="4" t="s">
        <v>1853</v>
      </c>
      <c r="E851" s="4" t="s">
        <v>1596</v>
      </c>
      <c r="F851" s="4" t="s">
        <v>2011</v>
      </c>
      <c r="G851" s="17">
        <v>13.27</v>
      </c>
      <c r="H851" s="144">
        <v>2.9192999999999998</v>
      </c>
      <c r="I851" s="16" t="s">
        <v>1340</v>
      </c>
      <c r="J851" s="140">
        <v>1</v>
      </c>
      <c r="K851" s="140">
        <v>1</v>
      </c>
      <c r="L851" s="140">
        <v>1</v>
      </c>
    </row>
    <row r="852" spans="1:12">
      <c r="A852" s="16" t="s">
        <v>828</v>
      </c>
      <c r="B852" s="16">
        <v>517</v>
      </c>
      <c r="C852" s="16">
        <v>1</v>
      </c>
      <c r="D852" s="4" t="s">
        <v>1854</v>
      </c>
      <c r="E852" s="4" t="s">
        <v>1596</v>
      </c>
      <c r="F852" s="4" t="s">
        <v>2011</v>
      </c>
      <c r="G852" s="17">
        <v>2.2000000000000002</v>
      </c>
      <c r="H852" s="144">
        <v>0.57850000000000001</v>
      </c>
      <c r="I852" s="16" t="s">
        <v>1340</v>
      </c>
      <c r="J852" s="140">
        <v>1</v>
      </c>
      <c r="K852" s="140">
        <v>1</v>
      </c>
      <c r="L852" s="140">
        <v>1</v>
      </c>
    </row>
    <row r="853" spans="1:12">
      <c r="A853" s="16" t="s">
        <v>829</v>
      </c>
      <c r="B853" s="16">
        <v>517</v>
      </c>
      <c r="C853" s="16">
        <v>2</v>
      </c>
      <c r="D853" s="4" t="s">
        <v>1854</v>
      </c>
      <c r="E853" s="4" t="s">
        <v>1596</v>
      </c>
      <c r="F853" s="4" t="s">
        <v>2011</v>
      </c>
      <c r="G853" s="17">
        <v>3.21</v>
      </c>
      <c r="H853" s="144">
        <v>0.6885</v>
      </c>
      <c r="I853" s="16" t="s">
        <v>1340</v>
      </c>
      <c r="J853" s="140">
        <v>1</v>
      </c>
      <c r="K853" s="140">
        <v>1</v>
      </c>
      <c r="L853" s="140">
        <v>1</v>
      </c>
    </row>
    <row r="854" spans="1:12">
      <c r="A854" s="16" t="s">
        <v>830</v>
      </c>
      <c r="B854" s="16">
        <v>517</v>
      </c>
      <c r="C854" s="16">
        <v>3</v>
      </c>
      <c r="D854" s="4" t="s">
        <v>1854</v>
      </c>
      <c r="E854" s="4" t="s">
        <v>1596</v>
      </c>
      <c r="F854" s="4" t="s">
        <v>2011</v>
      </c>
      <c r="G854" s="17">
        <v>5.61</v>
      </c>
      <c r="H854" s="144">
        <v>1.0236000000000001</v>
      </c>
      <c r="I854" s="16" t="s">
        <v>1340</v>
      </c>
      <c r="J854" s="140">
        <v>1</v>
      </c>
      <c r="K854" s="140">
        <v>1</v>
      </c>
      <c r="L854" s="140">
        <v>1</v>
      </c>
    </row>
    <row r="855" spans="1:12">
      <c r="A855" s="16" t="s">
        <v>831</v>
      </c>
      <c r="B855" s="16">
        <v>517</v>
      </c>
      <c r="C855" s="16">
        <v>4</v>
      </c>
      <c r="D855" s="4" t="s">
        <v>1854</v>
      </c>
      <c r="E855" s="4" t="s">
        <v>1596</v>
      </c>
      <c r="F855" s="4" t="s">
        <v>2011</v>
      </c>
      <c r="G855" s="17">
        <v>12.44</v>
      </c>
      <c r="H855" s="144">
        <v>2.0598999999999998</v>
      </c>
      <c r="I855" s="16" t="s">
        <v>1340</v>
      </c>
      <c r="J855" s="140">
        <v>1</v>
      </c>
      <c r="K855" s="140">
        <v>1</v>
      </c>
      <c r="L855" s="140">
        <v>1</v>
      </c>
    </row>
    <row r="856" spans="1:12">
      <c r="A856" s="16" t="s">
        <v>832</v>
      </c>
      <c r="B856" s="16">
        <v>518</v>
      </c>
      <c r="C856" s="16">
        <v>1</v>
      </c>
      <c r="D856" s="4" t="s">
        <v>1855</v>
      </c>
      <c r="E856" s="4" t="s">
        <v>1596</v>
      </c>
      <c r="F856" s="4" t="s">
        <v>2011</v>
      </c>
      <c r="G856" s="17">
        <v>2.0099999999999998</v>
      </c>
      <c r="H856" s="144">
        <v>0.60209999999999997</v>
      </c>
      <c r="I856" s="16" t="s">
        <v>1340</v>
      </c>
      <c r="J856" s="140">
        <v>1</v>
      </c>
      <c r="K856" s="140">
        <v>1</v>
      </c>
      <c r="L856" s="140">
        <v>1</v>
      </c>
    </row>
    <row r="857" spans="1:12">
      <c r="A857" s="16" t="s">
        <v>833</v>
      </c>
      <c r="B857" s="16">
        <v>518</v>
      </c>
      <c r="C857" s="16">
        <v>2</v>
      </c>
      <c r="D857" s="4" t="s">
        <v>1855</v>
      </c>
      <c r="E857" s="4" t="s">
        <v>1596</v>
      </c>
      <c r="F857" s="4" t="s">
        <v>2011</v>
      </c>
      <c r="G857" s="17">
        <v>3.42</v>
      </c>
      <c r="H857" s="144">
        <v>0.82</v>
      </c>
      <c r="I857" s="16" t="s">
        <v>1340</v>
      </c>
      <c r="J857" s="140">
        <v>1</v>
      </c>
      <c r="K857" s="140">
        <v>1</v>
      </c>
      <c r="L857" s="140">
        <v>1</v>
      </c>
    </row>
    <row r="858" spans="1:12">
      <c r="A858" s="16" t="s">
        <v>834</v>
      </c>
      <c r="B858" s="16">
        <v>518</v>
      </c>
      <c r="C858" s="16">
        <v>3</v>
      </c>
      <c r="D858" s="4" t="s">
        <v>1855</v>
      </c>
      <c r="E858" s="4" t="s">
        <v>1596</v>
      </c>
      <c r="F858" s="4" t="s">
        <v>2011</v>
      </c>
      <c r="G858" s="17">
        <v>6.65</v>
      </c>
      <c r="H858" s="144">
        <v>1.3341000000000001</v>
      </c>
      <c r="I858" s="16" t="s">
        <v>1340</v>
      </c>
      <c r="J858" s="140">
        <v>1</v>
      </c>
      <c r="K858" s="140">
        <v>1</v>
      </c>
      <c r="L858" s="140">
        <v>1</v>
      </c>
    </row>
    <row r="859" spans="1:12">
      <c r="A859" s="16" t="s">
        <v>835</v>
      </c>
      <c r="B859" s="16">
        <v>518</v>
      </c>
      <c r="C859" s="16">
        <v>4</v>
      </c>
      <c r="D859" s="4" t="s">
        <v>1855</v>
      </c>
      <c r="E859" s="4" t="s">
        <v>1596</v>
      </c>
      <c r="F859" s="4" t="s">
        <v>2011</v>
      </c>
      <c r="G859" s="17">
        <v>14.09</v>
      </c>
      <c r="H859" s="144">
        <v>2.7662</v>
      </c>
      <c r="I859" s="16" t="s">
        <v>1340</v>
      </c>
      <c r="J859" s="140">
        <v>1</v>
      </c>
      <c r="K859" s="140">
        <v>1</v>
      </c>
      <c r="L859" s="140">
        <v>1</v>
      </c>
    </row>
    <row r="860" spans="1:12">
      <c r="A860" s="16" t="s">
        <v>836</v>
      </c>
      <c r="B860" s="16">
        <v>519</v>
      </c>
      <c r="C860" s="16">
        <v>1</v>
      </c>
      <c r="D860" s="4" t="s">
        <v>1856</v>
      </c>
      <c r="E860" s="4" t="s">
        <v>1596</v>
      </c>
      <c r="F860" s="4" t="s">
        <v>2011</v>
      </c>
      <c r="G860" s="17">
        <v>2.02</v>
      </c>
      <c r="H860" s="144">
        <v>0.73</v>
      </c>
      <c r="I860" s="16" t="s">
        <v>1340</v>
      </c>
      <c r="J860" s="140">
        <v>1</v>
      </c>
      <c r="K860" s="140">
        <v>1</v>
      </c>
      <c r="L860" s="140">
        <v>1</v>
      </c>
    </row>
    <row r="861" spans="1:12">
      <c r="A861" s="16" t="s">
        <v>837</v>
      </c>
      <c r="B861" s="16">
        <v>519</v>
      </c>
      <c r="C861" s="16">
        <v>2</v>
      </c>
      <c r="D861" s="4" t="s">
        <v>1856</v>
      </c>
      <c r="E861" s="4" t="s">
        <v>1596</v>
      </c>
      <c r="F861" s="4" t="s">
        <v>2011</v>
      </c>
      <c r="G861" s="17">
        <v>2.52</v>
      </c>
      <c r="H861" s="144">
        <v>0.88039999999999996</v>
      </c>
      <c r="I861" s="16" t="s">
        <v>1340</v>
      </c>
      <c r="J861" s="140">
        <v>1</v>
      </c>
      <c r="K861" s="140">
        <v>1</v>
      </c>
      <c r="L861" s="140">
        <v>1</v>
      </c>
    </row>
    <row r="862" spans="1:12">
      <c r="A862" s="16" t="s">
        <v>838</v>
      </c>
      <c r="B862" s="16">
        <v>519</v>
      </c>
      <c r="C862" s="16">
        <v>3</v>
      </c>
      <c r="D862" s="4" t="s">
        <v>1856</v>
      </c>
      <c r="E862" s="4" t="s">
        <v>1596</v>
      </c>
      <c r="F862" s="4" t="s">
        <v>2011</v>
      </c>
      <c r="G862" s="17">
        <v>5.01</v>
      </c>
      <c r="H862" s="144">
        <v>1.3943000000000001</v>
      </c>
      <c r="I862" s="16" t="s">
        <v>1340</v>
      </c>
      <c r="J862" s="140">
        <v>1</v>
      </c>
      <c r="K862" s="140">
        <v>1</v>
      </c>
      <c r="L862" s="140">
        <v>1</v>
      </c>
    </row>
    <row r="863" spans="1:12">
      <c r="A863" s="16" t="s">
        <v>839</v>
      </c>
      <c r="B863" s="16">
        <v>519</v>
      </c>
      <c r="C863" s="16">
        <v>4</v>
      </c>
      <c r="D863" s="4" t="s">
        <v>1856</v>
      </c>
      <c r="E863" s="4" t="s">
        <v>1596</v>
      </c>
      <c r="F863" s="4" t="s">
        <v>2011</v>
      </c>
      <c r="G863" s="17">
        <v>10.220000000000001</v>
      </c>
      <c r="H863" s="144">
        <v>2.6362000000000001</v>
      </c>
      <c r="I863" s="16" t="s">
        <v>1340</v>
      </c>
      <c r="J863" s="140">
        <v>1</v>
      </c>
      <c r="K863" s="140">
        <v>1</v>
      </c>
      <c r="L863" s="140">
        <v>1</v>
      </c>
    </row>
    <row r="864" spans="1:12">
      <c r="A864" s="16" t="s">
        <v>840</v>
      </c>
      <c r="B864" s="16">
        <v>530</v>
      </c>
      <c r="C864" s="16">
        <v>1</v>
      </c>
      <c r="D864" s="4" t="s">
        <v>1857</v>
      </c>
      <c r="E864" s="4" t="s">
        <v>1596</v>
      </c>
      <c r="F864" s="4" t="s">
        <v>2011</v>
      </c>
      <c r="G864" s="17">
        <v>2.48</v>
      </c>
      <c r="H864" s="144">
        <v>0.42480000000000001</v>
      </c>
      <c r="I864" s="16" t="s">
        <v>1340</v>
      </c>
      <c r="J864" s="140">
        <v>1</v>
      </c>
      <c r="K864" s="140">
        <v>1</v>
      </c>
      <c r="L864" s="140">
        <v>1</v>
      </c>
    </row>
    <row r="865" spans="1:12">
      <c r="A865" s="16" t="s">
        <v>841</v>
      </c>
      <c r="B865" s="16">
        <v>530</v>
      </c>
      <c r="C865" s="16">
        <v>2</v>
      </c>
      <c r="D865" s="4" t="s">
        <v>1857</v>
      </c>
      <c r="E865" s="4" t="s">
        <v>1596</v>
      </c>
      <c r="F865" s="4" t="s">
        <v>2011</v>
      </c>
      <c r="G865" s="17">
        <v>3.4</v>
      </c>
      <c r="H865" s="144">
        <v>0.52090000000000003</v>
      </c>
      <c r="I865" s="16" t="s">
        <v>1340</v>
      </c>
      <c r="J865" s="140">
        <v>1</v>
      </c>
      <c r="K865" s="140">
        <v>1</v>
      </c>
      <c r="L865" s="140">
        <v>1</v>
      </c>
    </row>
    <row r="866" spans="1:12">
      <c r="A866" s="16" t="s">
        <v>842</v>
      </c>
      <c r="B866" s="16">
        <v>530</v>
      </c>
      <c r="C866" s="16">
        <v>3</v>
      </c>
      <c r="D866" s="4" t="s">
        <v>1857</v>
      </c>
      <c r="E866" s="4" t="s">
        <v>1596</v>
      </c>
      <c r="F866" s="4" t="s">
        <v>2011</v>
      </c>
      <c r="G866" s="17">
        <v>5.08</v>
      </c>
      <c r="H866" s="144">
        <v>0.74099999999999999</v>
      </c>
      <c r="I866" s="16" t="s">
        <v>1340</v>
      </c>
      <c r="J866" s="140">
        <v>1</v>
      </c>
      <c r="K866" s="140">
        <v>1</v>
      </c>
      <c r="L866" s="140">
        <v>1</v>
      </c>
    </row>
    <row r="867" spans="1:12">
      <c r="A867" s="16" t="s">
        <v>843</v>
      </c>
      <c r="B867" s="16">
        <v>530</v>
      </c>
      <c r="C867" s="16">
        <v>4</v>
      </c>
      <c r="D867" s="4" t="s">
        <v>1857</v>
      </c>
      <c r="E867" s="4" t="s">
        <v>1596</v>
      </c>
      <c r="F867" s="4" t="s">
        <v>2011</v>
      </c>
      <c r="G867" s="17">
        <v>8.14</v>
      </c>
      <c r="H867" s="144">
        <v>1.177</v>
      </c>
      <c r="I867" s="16" t="s">
        <v>1340</v>
      </c>
      <c r="J867" s="140">
        <v>1</v>
      </c>
      <c r="K867" s="140">
        <v>1</v>
      </c>
      <c r="L867" s="140">
        <v>1</v>
      </c>
    </row>
    <row r="868" spans="1:12">
      <c r="A868" s="16" t="s">
        <v>844</v>
      </c>
      <c r="B868" s="16">
        <v>531</v>
      </c>
      <c r="C868" s="16">
        <v>1</v>
      </c>
      <c r="D868" s="4" t="s">
        <v>1858</v>
      </c>
      <c r="E868" s="4" t="s">
        <v>1596</v>
      </c>
      <c r="F868" s="4" t="s">
        <v>2011</v>
      </c>
      <c r="G868" s="17">
        <v>2.4</v>
      </c>
      <c r="H868" s="144">
        <v>0.3785</v>
      </c>
      <c r="I868" s="16" t="s">
        <v>1340</v>
      </c>
      <c r="J868" s="140">
        <v>1</v>
      </c>
      <c r="K868" s="140">
        <v>1</v>
      </c>
      <c r="L868" s="140">
        <v>1</v>
      </c>
    </row>
    <row r="869" spans="1:12">
      <c r="A869" s="16" t="s">
        <v>845</v>
      </c>
      <c r="B869" s="16">
        <v>531</v>
      </c>
      <c r="C869" s="16">
        <v>2</v>
      </c>
      <c r="D869" s="4" t="s">
        <v>1858</v>
      </c>
      <c r="E869" s="4" t="s">
        <v>1596</v>
      </c>
      <c r="F869" s="4" t="s">
        <v>2011</v>
      </c>
      <c r="G869" s="17">
        <v>3.24</v>
      </c>
      <c r="H869" s="144">
        <v>0.48359999999999997</v>
      </c>
      <c r="I869" s="16" t="s">
        <v>1340</v>
      </c>
      <c r="J869" s="140">
        <v>1</v>
      </c>
      <c r="K869" s="140">
        <v>1</v>
      </c>
      <c r="L869" s="140">
        <v>1</v>
      </c>
    </row>
    <row r="870" spans="1:12">
      <c r="A870" s="16" t="s">
        <v>846</v>
      </c>
      <c r="B870" s="16">
        <v>531</v>
      </c>
      <c r="C870" s="16">
        <v>3</v>
      </c>
      <c r="D870" s="4" t="s">
        <v>1858</v>
      </c>
      <c r="E870" s="4" t="s">
        <v>1596</v>
      </c>
      <c r="F870" s="4" t="s">
        <v>2011</v>
      </c>
      <c r="G870" s="17">
        <v>4.9800000000000004</v>
      </c>
      <c r="H870" s="144">
        <v>0.71419999999999995</v>
      </c>
      <c r="I870" s="16" t="s">
        <v>1340</v>
      </c>
      <c r="J870" s="140">
        <v>1</v>
      </c>
      <c r="K870" s="140">
        <v>1</v>
      </c>
      <c r="L870" s="140">
        <v>1</v>
      </c>
    </row>
    <row r="871" spans="1:12">
      <c r="A871" s="16" t="s">
        <v>847</v>
      </c>
      <c r="B871" s="16">
        <v>531</v>
      </c>
      <c r="C871" s="16">
        <v>4</v>
      </c>
      <c r="D871" s="4" t="s">
        <v>1858</v>
      </c>
      <c r="E871" s="4" t="s">
        <v>1596</v>
      </c>
      <c r="F871" s="4" t="s">
        <v>2011</v>
      </c>
      <c r="G871" s="17">
        <v>9.18</v>
      </c>
      <c r="H871" s="144">
        <v>1.4343999999999999</v>
      </c>
      <c r="I871" s="16" t="s">
        <v>1340</v>
      </c>
      <c r="J871" s="140">
        <v>1</v>
      </c>
      <c r="K871" s="140">
        <v>1</v>
      </c>
      <c r="L871" s="140">
        <v>1</v>
      </c>
    </row>
    <row r="872" spans="1:12">
      <c r="A872" s="16" t="s">
        <v>848</v>
      </c>
      <c r="B872" s="16">
        <v>532</v>
      </c>
      <c r="C872" s="16">
        <v>1</v>
      </c>
      <c r="D872" s="4" t="s">
        <v>1859</v>
      </c>
      <c r="E872" s="4" t="s">
        <v>1596</v>
      </c>
      <c r="F872" s="4" t="s">
        <v>2011</v>
      </c>
      <c r="G872" s="17">
        <v>1.81</v>
      </c>
      <c r="H872" s="144">
        <v>0.35770000000000002</v>
      </c>
      <c r="I872" s="16" t="s">
        <v>1340</v>
      </c>
      <c r="J872" s="140">
        <v>1</v>
      </c>
      <c r="K872" s="140">
        <v>1</v>
      </c>
      <c r="L872" s="140">
        <v>1</v>
      </c>
    </row>
    <row r="873" spans="1:12">
      <c r="A873" s="16" t="s">
        <v>849</v>
      </c>
      <c r="B873" s="16">
        <v>532</v>
      </c>
      <c r="C873" s="16">
        <v>2</v>
      </c>
      <c r="D873" s="4" t="s">
        <v>1859</v>
      </c>
      <c r="E873" s="4" t="s">
        <v>1596</v>
      </c>
      <c r="F873" s="4" t="s">
        <v>2011</v>
      </c>
      <c r="G873" s="17">
        <v>2.35</v>
      </c>
      <c r="H873" s="144">
        <v>0.4214</v>
      </c>
      <c r="I873" s="16" t="s">
        <v>1340</v>
      </c>
      <c r="J873" s="140">
        <v>1</v>
      </c>
      <c r="K873" s="140">
        <v>1</v>
      </c>
      <c r="L873" s="140">
        <v>1</v>
      </c>
    </row>
    <row r="874" spans="1:12">
      <c r="A874" s="16" t="s">
        <v>850</v>
      </c>
      <c r="B874" s="16">
        <v>532</v>
      </c>
      <c r="C874" s="16">
        <v>3</v>
      </c>
      <c r="D874" s="4" t="s">
        <v>1859</v>
      </c>
      <c r="E874" s="4" t="s">
        <v>1596</v>
      </c>
      <c r="F874" s="4" t="s">
        <v>2011</v>
      </c>
      <c r="G874" s="17">
        <v>3.69</v>
      </c>
      <c r="H874" s="144">
        <v>0.59770000000000001</v>
      </c>
      <c r="I874" s="16" t="s">
        <v>1340</v>
      </c>
      <c r="J874" s="140">
        <v>1</v>
      </c>
      <c r="K874" s="140">
        <v>1</v>
      </c>
      <c r="L874" s="140">
        <v>1</v>
      </c>
    </row>
    <row r="875" spans="1:12">
      <c r="A875" s="16" t="s">
        <v>851</v>
      </c>
      <c r="B875" s="16">
        <v>532</v>
      </c>
      <c r="C875" s="16">
        <v>4</v>
      </c>
      <c r="D875" s="4" t="s">
        <v>1859</v>
      </c>
      <c r="E875" s="4" t="s">
        <v>1596</v>
      </c>
      <c r="F875" s="4" t="s">
        <v>2011</v>
      </c>
      <c r="G875" s="17">
        <v>7.64</v>
      </c>
      <c r="H875" s="144">
        <v>1.2196</v>
      </c>
      <c r="I875" s="16" t="s">
        <v>1340</v>
      </c>
      <c r="J875" s="140">
        <v>1</v>
      </c>
      <c r="K875" s="140">
        <v>1</v>
      </c>
      <c r="L875" s="140">
        <v>1</v>
      </c>
    </row>
    <row r="876" spans="1:12">
      <c r="A876" s="16" t="s">
        <v>852</v>
      </c>
      <c r="B876" s="16">
        <v>540</v>
      </c>
      <c r="C876" s="16">
        <v>1</v>
      </c>
      <c r="D876" s="4" t="s">
        <v>1860</v>
      </c>
      <c r="E876" s="4" t="s">
        <v>1861</v>
      </c>
      <c r="F876" s="4" t="s">
        <v>1861</v>
      </c>
      <c r="G876" s="17">
        <v>2.88</v>
      </c>
      <c r="H876" s="144">
        <v>0.56810000000000005</v>
      </c>
      <c r="I876" s="16" t="s">
        <v>1340</v>
      </c>
      <c r="J876" s="140">
        <v>1</v>
      </c>
      <c r="K876" s="140">
        <v>1</v>
      </c>
      <c r="L876" s="140">
        <v>1</v>
      </c>
    </row>
    <row r="877" spans="1:12">
      <c r="A877" s="16" t="s">
        <v>853</v>
      </c>
      <c r="B877" s="16">
        <v>540</v>
      </c>
      <c r="C877" s="16">
        <v>2</v>
      </c>
      <c r="D877" s="4" t="s">
        <v>1860</v>
      </c>
      <c r="E877" s="4" t="s">
        <v>1861</v>
      </c>
      <c r="F877" s="4" t="s">
        <v>1861</v>
      </c>
      <c r="G877" s="17">
        <v>3.47</v>
      </c>
      <c r="H877" s="144">
        <v>0.67200000000000004</v>
      </c>
      <c r="I877" s="16" t="s">
        <v>1340</v>
      </c>
      <c r="J877" s="140">
        <v>1</v>
      </c>
      <c r="K877" s="140">
        <v>1</v>
      </c>
      <c r="L877" s="140">
        <v>1</v>
      </c>
    </row>
    <row r="878" spans="1:12">
      <c r="A878" s="16" t="s">
        <v>854</v>
      </c>
      <c r="B878" s="16">
        <v>540</v>
      </c>
      <c r="C878" s="16">
        <v>3</v>
      </c>
      <c r="D878" s="4" t="s">
        <v>1860</v>
      </c>
      <c r="E878" s="4" t="s">
        <v>1861</v>
      </c>
      <c r="F878" s="4" t="s">
        <v>1861</v>
      </c>
      <c r="G878" s="17">
        <v>4.79</v>
      </c>
      <c r="H878" s="144">
        <v>0.83609999999999995</v>
      </c>
      <c r="I878" s="16" t="s">
        <v>1340</v>
      </c>
      <c r="J878" s="140">
        <v>1</v>
      </c>
      <c r="K878" s="140">
        <v>1</v>
      </c>
      <c r="L878" s="140">
        <v>1</v>
      </c>
    </row>
    <row r="879" spans="1:12">
      <c r="A879" s="16" t="s">
        <v>855</v>
      </c>
      <c r="B879" s="16">
        <v>540</v>
      </c>
      <c r="C879" s="16">
        <v>4</v>
      </c>
      <c r="D879" s="4" t="s">
        <v>1860</v>
      </c>
      <c r="E879" s="4" t="s">
        <v>1861</v>
      </c>
      <c r="F879" s="4" t="s">
        <v>1861</v>
      </c>
      <c r="G879" s="17">
        <v>7.42</v>
      </c>
      <c r="H879" s="144">
        <v>1.4087000000000001</v>
      </c>
      <c r="I879" s="16" t="s">
        <v>1340</v>
      </c>
      <c r="J879" s="140">
        <v>1</v>
      </c>
      <c r="K879" s="140">
        <v>1</v>
      </c>
      <c r="L879" s="140">
        <v>1</v>
      </c>
    </row>
    <row r="880" spans="1:12">
      <c r="A880" s="16" t="s">
        <v>856</v>
      </c>
      <c r="B880" s="16">
        <v>541</v>
      </c>
      <c r="C880" s="16">
        <v>1</v>
      </c>
      <c r="D880" s="4" t="s">
        <v>1862</v>
      </c>
      <c r="E880" s="4" t="s">
        <v>1861</v>
      </c>
      <c r="F880" s="4" t="s">
        <v>1861</v>
      </c>
      <c r="G880" s="17">
        <v>2.04</v>
      </c>
      <c r="H880" s="144">
        <v>0.55279999999999996</v>
      </c>
      <c r="I880" s="16" t="s">
        <v>1340</v>
      </c>
      <c r="J880" s="140">
        <v>1</v>
      </c>
      <c r="K880" s="140">
        <v>1</v>
      </c>
      <c r="L880" s="140">
        <v>1</v>
      </c>
    </row>
    <row r="881" spans="1:12">
      <c r="A881" s="16" t="s">
        <v>857</v>
      </c>
      <c r="B881" s="16">
        <v>541</v>
      </c>
      <c r="C881" s="16">
        <v>2</v>
      </c>
      <c r="D881" s="4" t="s">
        <v>1862</v>
      </c>
      <c r="E881" s="4" t="s">
        <v>1861</v>
      </c>
      <c r="F881" s="4" t="s">
        <v>1861</v>
      </c>
      <c r="G881" s="17">
        <v>2.2599999999999998</v>
      </c>
      <c r="H881" s="144">
        <v>0.56420000000000003</v>
      </c>
      <c r="I881" s="16" t="s">
        <v>1340</v>
      </c>
      <c r="J881" s="140">
        <v>1</v>
      </c>
      <c r="K881" s="140">
        <v>1</v>
      </c>
      <c r="L881" s="140">
        <v>1</v>
      </c>
    </row>
    <row r="882" spans="1:12">
      <c r="A882" s="16" t="s">
        <v>858</v>
      </c>
      <c r="B882" s="16">
        <v>541</v>
      </c>
      <c r="C882" s="16">
        <v>3</v>
      </c>
      <c r="D882" s="4" t="s">
        <v>1862</v>
      </c>
      <c r="E882" s="4" t="s">
        <v>1861</v>
      </c>
      <c r="F882" s="4" t="s">
        <v>1861</v>
      </c>
      <c r="G882" s="17">
        <v>3.45</v>
      </c>
      <c r="H882" s="144">
        <v>0.71289999999999998</v>
      </c>
      <c r="I882" s="16" t="s">
        <v>1340</v>
      </c>
      <c r="J882" s="140">
        <v>1</v>
      </c>
      <c r="K882" s="140">
        <v>1</v>
      </c>
      <c r="L882" s="140">
        <v>1</v>
      </c>
    </row>
    <row r="883" spans="1:12">
      <c r="A883" s="16" t="s">
        <v>859</v>
      </c>
      <c r="B883" s="16">
        <v>541</v>
      </c>
      <c r="C883" s="16">
        <v>4</v>
      </c>
      <c r="D883" s="4" t="s">
        <v>1862</v>
      </c>
      <c r="E883" s="4" t="s">
        <v>1861</v>
      </c>
      <c r="F883" s="4" t="s">
        <v>1861</v>
      </c>
      <c r="G883" s="17">
        <v>6.48</v>
      </c>
      <c r="H883" s="144">
        <v>1.4807999999999999</v>
      </c>
      <c r="I883" s="16" t="s">
        <v>1340</v>
      </c>
      <c r="J883" s="140">
        <v>1</v>
      </c>
      <c r="K883" s="140">
        <v>1</v>
      </c>
      <c r="L883" s="140">
        <v>1</v>
      </c>
    </row>
    <row r="884" spans="1:12">
      <c r="A884" s="16" t="s">
        <v>860</v>
      </c>
      <c r="B884" s="16">
        <v>542</v>
      </c>
      <c r="C884" s="16">
        <v>1</v>
      </c>
      <c r="D884" s="4" t="s">
        <v>1863</v>
      </c>
      <c r="E884" s="4" t="s">
        <v>1861</v>
      </c>
      <c r="F884" s="4" t="s">
        <v>1861</v>
      </c>
      <c r="G884" s="17">
        <v>2.17</v>
      </c>
      <c r="H884" s="144">
        <v>0.38440000000000002</v>
      </c>
      <c r="I884" s="16" t="s">
        <v>1340</v>
      </c>
      <c r="J884" s="140">
        <v>1</v>
      </c>
      <c r="K884" s="140">
        <v>1</v>
      </c>
      <c r="L884" s="140">
        <v>1</v>
      </c>
    </row>
    <row r="885" spans="1:12">
      <c r="A885" s="16" t="s">
        <v>861</v>
      </c>
      <c r="B885" s="16">
        <v>542</v>
      </c>
      <c r="C885" s="16">
        <v>2</v>
      </c>
      <c r="D885" s="4" t="s">
        <v>1863</v>
      </c>
      <c r="E885" s="4" t="s">
        <v>1861</v>
      </c>
      <c r="F885" s="4" t="s">
        <v>1861</v>
      </c>
      <c r="G885" s="17">
        <v>2.37</v>
      </c>
      <c r="H885" s="144">
        <v>0.4451</v>
      </c>
      <c r="I885" s="16" t="s">
        <v>1340</v>
      </c>
      <c r="J885" s="140">
        <v>1</v>
      </c>
      <c r="K885" s="140">
        <v>1</v>
      </c>
      <c r="L885" s="140">
        <v>1</v>
      </c>
    </row>
    <row r="886" spans="1:12">
      <c r="A886" s="16" t="s">
        <v>862</v>
      </c>
      <c r="B886" s="16">
        <v>542</v>
      </c>
      <c r="C886" s="16">
        <v>3</v>
      </c>
      <c r="D886" s="4" t="s">
        <v>1863</v>
      </c>
      <c r="E886" s="4" t="s">
        <v>1861</v>
      </c>
      <c r="F886" s="4" t="s">
        <v>1861</v>
      </c>
      <c r="G886" s="17">
        <v>2.95</v>
      </c>
      <c r="H886" s="144">
        <v>0.58130000000000004</v>
      </c>
      <c r="I886" s="16" t="s">
        <v>1340</v>
      </c>
      <c r="J886" s="140">
        <v>1</v>
      </c>
      <c r="K886" s="140">
        <v>1</v>
      </c>
      <c r="L886" s="140">
        <v>1</v>
      </c>
    </row>
    <row r="887" spans="1:12">
      <c r="A887" s="16" t="s">
        <v>863</v>
      </c>
      <c r="B887" s="16">
        <v>542</v>
      </c>
      <c r="C887" s="16">
        <v>4</v>
      </c>
      <c r="D887" s="4" t="s">
        <v>1863</v>
      </c>
      <c r="E887" s="4" t="s">
        <v>1861</v>
      </c>
      <c r="F887" s="4" t="s">
        <v>1861</v>
      </c>
      <c r="G887" s="17">
        <v>6.36</v>
      </c>
      <c r="H887" s="144">
        <v>1.4749000000000001</v>
      </c>
      <c r="I887" s="16" t="s">
        <v>1340</v>
      </c>
      <c r="J887" s="140">
        <v>1</v>
      </c>
      <c r="K887" s="140">
        <v>1</v>
      </c>
      <c r="L887" s="140">
        <v>1</v>
      </c>
    </row>
    <row r="888" spans="1:12">
      <c r="A888" s="16" t="s">
        <v>864</v>
      </c>
      <c r="B888" s="16">
        <v>544</v>
      </c>
      <c r="C888" s="16">
        <v>1</v>
      </c>
      <c r="D888" s="4" t="s">
        <v>1864</v>
      </c>
      <c r="E888" s="4" t="s">
        <v>1861</v>
      </c>
      <c r="F888" s="4" t="s">
        <v>1861</v>
      </c>
      <c r="G888" s="17">
        <v>1.43</v>
      </c>
      <c r="H888" s="144">
        <v>0.38340000000000002</v>
      </c>
      <c r="I888" s="16" t="s">
        <v>1340</v>
      </c>
      <c r="J888" s="140">
        <v>1</v>
      </c>
      <c r="K888" s="140">
        <v>1</v>
      </c>
      <c r="L888" s="140">
        <v>1</v>
      </c>
    </row>
    <row r="889" spans="1:12">
      <c r="A889" s="16" t="s">
        <v>865</v>
      </c>
      <c r="B889" s="16">
        <v>544</v>
      </c>
      <c r="C889" s="16">
        <v>2</v>
      </c>
      <c r="D889" s="4" t="s">
        <v>1864</v>
      </c>
      <c r="E889" s="4" t="s">
        <v>1861</v>
      </c>
      <c r="F889" s="4" t="s">
        <v>1861</v>
      </c>
      <c r="G889" s="17">
        <v>1.94</v>
      </c>
      <c r="H889" s="144">
        <v>0.51049999999999995</v>
      </c>
      <c r="I889" s="16" t="s">
        <v>1340</v>
      </c>
      <c r="J889" s="140">
        <v>1</v>
      </c>
      <c r="K889" s="140">
        <v>1</v>
      </c>
      <c r="L889" s="140">
        <v>1</v>
      </c>
    </row>
    <row r="890" spans="1:12">
      <c r="A890" s="16" t="s">
        <v>866</v>
      </c>
      <c r="B890" s="16">
        <v>544</v>
      </c>
      <c r="C890" s="16">
        <v>3</v>
      </c>
      <c r="D890" s="4" t="s">
        <v>1864</v>
      </c>
      <c r="E890" s="4" t="s">
        <v>1861</v>
      </c>
      <c r="F890" s="4" t="s">
        <v>1861</v>
      </c>
      <c r="G890" s="17">
        <v>3.01</v>
      </c>
      <c r="H890" s="144">
        <v>0.72899999999999998</v>
      </c>
      <c r="I890" s="16" t="s">
        <v>1340</v>
      </c>
      <c r="J890" s="140">
        <v>1</v>
      </c>
      <c r="K890" s="140">
        <v>1</v>
      </c>
      <c r="L890" s="140">
        <v>1</v>
      </c>
    </row>
    <row r="891" spans="1:12">
      <c r="A891" s="16" t="s">
        <v>867</v>
      </c>
      <c r="B891" s="16">
        <v>544</v>
      </c>
      <c r="C891" s="16">
        <v>4</v>
      </c>
      <c r="D891" s="4" t="s">
        <v>1864</v>
      </c>
      <c r="E891" s="4" t="s">
        <v>1861</v>
      </c>
      <c r="F891" s="4" t="s">
        <v>1861</v>
      </c>
      <c r="G891" s="17">
        <v>8.76</v>
      </c>
      <c r="H891" s="144">
        <v>1.9530000000000001</v>
      </c>
      <c r="I891" s="16" t="s">
        <v>1340</v>
      </c>
      <c r="J891" s="140">
        <v>1</v>
      </c>
      <c r="K891" s="140">
        <v>1</v>
      </c>
      <c r="L891" s="140">
        <v>1</v>
      </c>
    </row>
    <row r="892" spans="1:12">
      <c r="A892" s="16" t="s">
        <v>868</v>
      </c>
      <c r="B892" s="16">
        <v>545</v>
      </c>
      <c r="C892" s="16">
        <v>1</v>
      </c>
      <c r="D892" s="4" t="s">
        <v>1865</v>
      </c>
      <c r="E892" s="4" t="s">
        <v>1861</v>
      </c>
      <c r="F892" s="4" t="s">
        <v>1861</v>
      </c>
      <c r="G892" s="17">
        <v>1.43</v>
      </c>
      <c r="H892" s="144">
        <v>0.60609999999999997</v>
      </c>
      <c r="I892" s="16" t="s">
        <v>1340</v>
      </c>
      <c r="J892" s="140">
        <v>1</v>
      </c>
      <c r="K892" s="140">
        <v>1</v>
      </c>
      <c r="L892" s="140">
        <v>1</v>
      </c>
    </row>
    <row r="893" spans="1:12">
      <c r="A893" s="16" t="s">
        <v>869</v>
      </c>
      <c r="B893" s="16">
        <v>545</v>
      </c>
      <c r="C893" s="16">
        <v>2</v>
      </c>
      <c r="D893" s="4" t="s">
        <v>1865</v>
      </c>
      <c r="E893" s="4" t="s">
        <v>1861</v>
      </c>
      <c r="F893" s="4" t="s">
        <v>1861</v>
      </c>
      <c r="G893" s="17">
        <v>1.73</v>
      </c>
      <c r="H893" s="144">
        <v>0.71609999999999996</v>
      </c>
      <c r="I893" s="16" t="s">
        <v>1340</v>
      </c>
      <c r="J893" s="140">
        <v>1</v>
      </c>
      <c r="K893" s="140">
        <v>1</v>
      </c>
      <c r="L893" s="140">
        <v>1</v>
      </c>
    </row>
    <row r="894" spans="1:12">
      <c r="A894" s="16" t="s">
        <v>870</v>
      </c>
      <c r="B894" s="16">
        <v>545</v>
      </c>
      <c r="C894" s="16">
        <v>3</v>
      </c>
      <c r="D894" s="4" t="s">
        <v>1865</v>
      </c>
      <c r="E894" s="4" t="s">
        <v>1861</v>
      </c>
      <c r="F894" s="4" t="s">
        <v>1861</v>
      </c>
      <c r="G894" s="17">
        <v>2.2999999999999998</v>
      </c>
      <c r="H894" s="144">
        <v>0.89439999999999997</v>
      </c>
      <c r="I894" s="16" t="s">
        <v>1340</v>
      </c>
      <c r="J894" s="140">
        <v>1</v>
      </c>
      <c r="K894" s="140">
        <v>1</v>
      </c>
      <c r="L894" s="140">
        <v>1</v>
      </c>
    </row>
    <row r="895" spans="1:12">
      <c r="A895" s="16" t="s">
        <v>871</v>
      </c>
      <c r="B895" s="16">
        <v>545</v>
      </c>
      <c r="C895" s="16">
        <v>4</v>
      </c>
      <c r="D895" s="4" t="s">
        <v>1865</v>
      </c>
      <c r="E895" s="4" t="s">
        <v>1861</v>
      </c>
      <c r="F895" s="4" t="s">
        <v>1861</v>
      </c>
      <c r="G895" s="17">
        <v>3.13</v>
      </c>
      <c r="H895" s="144">
        <v>1.2747999999999999</v>
      </c>
      <c r="I895" s="16" t="s">
        <v>1340</v>
      </c>
      <c r="J895" s="140">
        <v>1</v>
      </c>
      <c r="K895" s="140">
        <v>1</v>
      </c>
      <c r="L895" s="140">
        <v>1</v>
      </c>
    </row>
    <row r="896" spans="1:12">
      <c r="A896" s="16" t="s">
        <v>872</v>
      </c>
      <c r="B896" s="16">
        <v>546</v>
      </c>
      <c r="C896" s="16">
        <v>1</v>
      </c>
      <c r="D896" s="4" t="s">
        <v>1866</v>
      </c>
      <c r="E896" s="4" t="s">
        <v>1861</v>
      </c>
      <c r="F896" s="4" t="s">
        <v>1861</v>
      </c>
      <c r="G896" s="17">
        <v>2.02</v>
      </c>
      <c r="H896" s="144">
        <v>0.40620000000000001</v>
      </c>
      <c r="I896" s="16" t="s">
        <v>1340</v>
      </c>
      <c r="J896" s="140">
        <v>1</v>
      </c>
      <c r="K896" s="140">
        <v>1</v>
      </c>
      <c r="L896" s="140">
        <v>1</v>
      </c>
    </row>
    <row r="897" spans="1:12">
      <c r="A897" s="16" t="s">
        <v>873</v>
      </c>
      <c r="B897" s="16">
        <v>546</v>
      </c>
      <c r="C897" s="16">
        <v>2</v>
      </c>
      <c r="D897" s="4" t="s">
        <v>1866</v>
      </c>
      <c r="E897" s="4" t="s">
        <v>1861</v>
      </c>
      <c r="F897" s="4" t="s">
        <v>1861</v>
      </c>
      <c r="G897" s="17">
        <v>2.5</v>
      </c>
      <c r="H897" s="144">
        <v>0.64129999999999998</v>
      </c>
      <c r="I897" s="16" t="s">
        <v>1340</v>
      </c>
      <c r="J897" s="140">
        <v>1</v>
      </c>
      <c r="K897" s="140">
        <v>1</v>
      </c>
      <c r="L897" s="140">
        <v>1</v>
      </c>
    </row>
    <row r="898" spans="1:12">
      <c r="A898" s="16" t="s">
        <v>874</v>
      </c>
      <c r="B898" s="16">
        <v>546</v>
      </c>
      <c r="C898" s="16">
        <v>3</v>
      </c>
      <c r="D898" s="4" t="s">
        <v>1866</v>
      </c>
      <c r="E898" s="4" t="s">
        <v>1861</v>
      </c>
      <c r="F898" s="4" t="s">
        <v>1861</v>
      </c>
      <c r="G898" s="17">
        <v>3.95</v>
      </c>
      <c r="H898" s="144">
        <v>0.90749999999999997</v>
      </c>
      <c r="I898" s="16" t="s">
        <v>1340</v>
      </c>
      <c r="J898" s="140">
        <v>1</v>
      </c>
      <c r="K898" s="140">
        <v>1</v>
      </c>
      <c r="L898" s="140">
        <v>1</v>
      </c>
    </row>
    <row r="899" spans="1:12">
      <c r="A899" s="16" t="s">
        <v>875</v>
      </c>
      <c r="B899" s="16">
        <v>546</v>
      </c>
      <c r="C899" s="16">
        <v>4</v>
      </c>
      <c r="D899" s="4" t="s">
        <v>1866</v>
      </c>
      <c r="E899" s="4" t="s">
        <v>1861</v>
      </c>
      <c r="F899" s="4" t="s">
        <v>1861</v>
      </c>
      <c r="G899" s="17">
        <v>10.95</v>
      </c>
      <c r="H899" s="144">
        <v>2.4874000000000001</v>
      </c>
      <c r="I899" s="16" t="s">
        <v>1340</v>
      </c>
      <c r="J899" s="140">
        <v>1</v>
      </c>
      <c r="K899" s="140">
        <v>1</v>
      </c>
      <c r="L899" s="140">
        <v>1</v>
      </c>
    </row>
    <row r="900" spans="1:12">
      <c r="A900" s="16" t="s">
        <v>876</v>
      </c>
      <c r="B900" s="16">
        <v>560</v>
      </c>
      <c r="C900" s="16">
        <v>1</v>
      </c>
      <c r="D900" s="4" t="s">
        <v>1867</v>
      </c>
      <c r="E900" s="4" t="s">
        <v>1861</v>
      </c>
      <c r="F900" s="4" t="s">
        <v>1861</v>
      </c>
      <c r="G900" s="17">
        <v>1.98</v>
      </c>
      <c r="H900" s="144">
        <v>0.37130000000000002</v>
      </c>
      <c r="I900" s="16">
        <v>1.05</v>
      </c>
      <c r="J900" s="140">
        <v>1</v>
      </c>
      <c r="K900" s="140">
        <v>1</v>
      </c>
      <c r="L900" s="140">
        <v>1</v>
      </c>
    </row>
    <row r="901" spans="1:12">
      <c r="A901" s="16" t="s">
        <v>877</v>
      </c>
      <c r="B901" s="16">
        <v>560</v>
      </c>
      <c r="C901" s="16">
        <v>2</v>
      </c>
      <c r="D901" s="4" t="s">
        <v>1867</v>
      </c>
      <c r="E901" s="4" t="s">
        <v>1861</v>
      </c>
      <c r="F901" s="4" t="s">
        <v>1861</v>
      </c>
      <c r="G901" s="17">
        <v>2.17</v>
      </c>
      <c r="H901" s="144">
        <v>0.4229</v>
      </c>
      <c r="I901" s="16">
        <v>1.05</v>
      </c>
      <c r="J901" s="140">
        <v>1</v>
      </c>
      <c r="K901" s="140">
        <v>1</v>
      </c>
      <c r="L901" s="140">
        <v>1</v>
      </c>
    </row>
    <row r="902" spans="1:12">
      <c r="A902" s="16" t="s">
        <v>878</v>
      </c>
      <c r="B902" s="16">
        <v>560</v>
      </c>
      <c r="C902" s="16">
        <v>3</v>
      </c>
      <c r="D902" s="4" t="s">
        <v>1867</v>
      </c>
      <c r="E902" s="4" t="s">
        <v>1861</v>
      </c>
      <c r="F902" s="4" t="s">
        <v>1861</v>
      </c>
      <c r="G902" s="17">
        <v>2.82</v>
      </c>
      <c r="H902" s="144">
        <v>0.52390000000000003</v>
      </c>
      <c r="I902" s="16">
        <v>1.05</v>
      </c>
      <c r="J902" s="140">
        <v>1</v>
      </c>
      <c r="K902" s="140">
        <v>1</v>
      </c>
      <c r="L902" s="140">
        <v>1</v>
      </c>
    </row>
    <row r="903" spans="1:12">
      <c r="A903" s="16" t="s">
        <v>879</v>
      </c>
      <c r="B903" s="16">
        <v>560</v>
      </c>
      <c r="C903" s="16">
        <v>4</v>
      </c>
      <c r="D903" s="4" t="s">
        <v>1867</v>
      </c>
      <c r="E903" s="4" t="s">
        <v>1861</v>
      </c>
      <c r="F903" s="4" t="s">
        <v>1861</v>
      </c>
      <c r="G903" s="17">
        <v>4.57</v>
      </c>
      <c r="H903" s="144">
        <v>0.75790000000000002</v>
      </c>
      <c r="I903" s="16">
        <v>1.05</v>
      </c>
      <c r="J903" s="140">
        <v>1</v>
      </c>
      <c r="K903" s="140">
        <v>1</v>
      </c>
      <c r="L903" s="140">
        <v>1</v>
      </c>
    </row>
    <row r="904" spans="1:12">
      <c r="A904" s="16" t="s">
        <v>880</v>
      </c>
      <c r="B904" s="16">
        <v>561</v>
      </c>
      <c r="C904" s="16">
        <v>1</v>
      </c>
      <c r="D904" s="4" t="s">
        <v>1868</v>
      </c>
      <c r="E904" s="4" t="s">
        <v>1861</v>
      </c>
      <c r="F904" s="4" t="s">
        <v>1861</v>
      </c>
      <c r="G904" s="17">
        <v>2</v>
      </c>
      <c r="H904" s="144">
        <v>0.2394</v>
      </c>
      <c r="I904" s="16" t="s">
        <v>1340</v>
      </c>
      <c r="J904" s="140">
        <v>1</v>
      </c>
      <c r="K904" s="140">
        <v>1</v>
      </c>
      <c r="L904" s="140">
        <v>1</v>
      </c>
    </row>
    <row r="905" spans="1:12">
      <c r="A905" s="16" t="s">
        <v>881</v>
      </c>
      <c r="B905" s="16">
        <v>561</v>
      </c>
      <c r="C905" s="16">
        <v>2</v>
      </c>
      <c r="D905" s="4" t="s">
        <v>1868</v>
      </c>
      <c r="E905" s="4" t="s">
        <v>1861</v>
      </c>
      <c r="F905" s="4" t="s">
        <v>1861</v>
      </c>
      <c r="G905" s="17">
        <v>2.37</v>
      </c>
      <c r="H905" s="144">
        <v>0.34289999999999998</v>
      </c>
      <c r="I905" s="16" t="s">
        <v>1340</v>
      </c>
      <c r="J905" s="140">
        <v>1</v>
      </c>
      <c r="K905" s="140">
        <v>1</v>
      </c>
      <c r="L905" s="140">
        <v>1</v>
      </c>
    </row>
    <row r="906" spans="1:12">
      <c r="A906" s="16" t="s">
        <v>882</v>
      </c>
      <c r="B906" s="16">
        <v>561</v>
      </c>
      <c r="C906" s="16">
        <v>3</v>
      </c>
      <c r="D906" s="4" t="s">
        <v>1868</v>
      </c>
      <c r="E906" s="4" t="s">
        <v>1861</v>
      </c>
      <c r="F906" s="4" t="s">
        <v>1861</v>
      </c>
      <c r="G906" s="17">
        <v>3.2</v>
      </c>
      <c r="H906" s="144">
        <v>0.49249999999999999</v>
      </c>
      <c r="I906" s="16" t="s">
        <v>1340</v>
      </c>
      <c r="J906" s="140">
        <v>1</v>
      </c>
      <c r="K906" s="140">
        <v>1</v>
      </c>
      <c r="L906" s="140">
        <v>1</v>
      </c>
    </row>
    <row r="907" spans="1:12">
      <c r="A907" s="16" t="s">
        <v>883</v>
      </c>
      <c r="B907" s="16">
        <v>561</v>
      </c>
      <c r="C907" s="16">
        <v>4</v>
      </c>
      <c r="D907" s="4" t="s">
        <v>1868</v>
      </c>
      <c r="E907" s="4" t="s">
        <v>1861</v>
      </c>
      <c r="F907" s="4" t="s">
        <v>1861</v>
      </c>
      <c r="G907" s="17">
        <v>5.72</v>
      </c>
      <c r="H907" s="144">
        <v>1.0284</v>
      </c>
      <c r="I907" s="16" t="s">
        <v>1340</v>
      </c>
      <c r="J907" s="140">
        <v>1</v>
      </c>
      <c r="K907" s="140">
        <v>1</v>
      </c>
      <c r="L907" s="140">
        <v>1</v>
      </c>
    </row>
    <row r="908" spans="1:12">
      <c r="A908" s="16" t="s">
        <v>884</v>
      </c>
      <c r="B908" s="16">
        <v>563</v>
      </c>
      <c r="C908" s="16">
        <v>1</v>
      </c>
      <c r="D908" s="4" t="s">
        <v>1869</v>
      </c>
      <c r="E908" s="4" t="s">
        <v>1861</v>
      </c>
      <c r="F908" s="4" t="s">
        <v>1861</v>
      </c>
      <c r="G908" s="17">
        <v>2.0299999999999998</v>
      </c>
      <c r="H908" s="144">
        <v>0.24809999999999999</v>
      </c>
      <c r="I908" s="16" t="s">
        <v>1340</v>
      </c>
      <c r="J908" s="140">
        <v>1</v>
      </c>
      <c r="K908" s="140">
        <v>1</v>
      </c>
      <c r="L908" s="140">
        <v>1</v>
      </c>
    </row>
    <row r="909" spans="1:12">
      <c r="A909" s="16" t="s">
        <v>885</v>
      </c>
      <c r="B909" s="16">
        <v>563</v>
      </c>
      <c r="C909" s="16">
        <v>2</v>
      </c>
      <c r="D909" s="4" t="s">
        <v>1869</v>
      </c>
      <c r="E909" s="4" t="s">
        <v>1861</v>
      </c>
      <c r="F909" s="4" t="s">
        <v>1861</v>
      </c>
      <c r="G909" s="17">
        <v>2.4700000000000002</v>
      </c>
      <c r="H909" s="144">
        <v>0.29430000000000001</v>
      </c>
      <c r="I909" s="16" t="s">
        <v>1340</v>
      </c>
      <c r="J909" s="140">
        <v>1</v>
      </c>
      <c r="K909" s="140">
        <v>1</v>
      </c>
      <c r="L909" s="140">
        <v>1</v>
      </c>
    </row>
    <row r="910" spans="1:12">
      <c r="A910" s="16" t="s">
        <v>886</v>
      </c>
      <c r="B910" s="16">
        <v>563</v>
      </c>
      <c r="C910" s="16">
        <v>3</v>
      </c>
      <c r="D910" s="4" t="s">
        <v>1869</v>
      </c>
      <c r="E910" s="4" t="s">
        <v>1861</v>
      </c>
      <c r="F910" s="4" t="s">
        <v>1861</v>
      </c>
      <c r="G910" s="17">
        <v>4.5199999999999996</v>
      </c>
      <c r="H910" s="144">
        <v>0.4037</v>
      </c>
      <c r="I910" s="16" t="s">
        <v>1340</v>
      </c>
      <c r="J910" s="140">
        <v>1</v>
      </c>
      <c r="K910" s="140">
        <v>1</v>
      </c>
      <c r="L910" s="140">
        <v>1</v>
      </c>
    </row>
    <row r="911" spans="1:12">
      <c r="A911" s="16" t="s">
        <v>887</v>
      </c>
      <c r="B911" s="16">
        <v>563</v>
      </c>
      <c r="C911" s="16">
        <v>4</v>
      </c>
      <c r="D911" s="4" t="s">
        <v>1869</v>
      </c>
      <c r="E911" s="4" t="s">
        <v>1861</v>
      </c>
      <c r="F911" s="4" t="s">
        <v>1861</v>
      </c>
      <c r="G911" s="17">
        <v>4.9719999999999995</v>
      </c>
      <c r="H911" s="144">
        <v>0.75480000000000003</v>
      </c>
      <c r="I911" s="16" t="s">
        <v>1340</v>
      </c>
      <c r="J911" s="140">
        <v>1</v>
      </c>
      <c r="K911" s="140">
        <v>1</v>
      </c>
      <c r="L911" s="140">
        <v>1</v>
      </c>
    </row>
    <row r="912" spans="1:12">
      <c r="A912" s="16" t="s">
        <v>888</v>
      </c>
      <c r="B912" s="16">
        <v>564</v>
      </c>
      <c r="C912" s="16">
        <v>1</v>
      </c>
      <c r="D912" s="4" t="s">
        <v>1870</v>
      </c>
      <c r="E912" s="4" t="s">
        <v>1861</v>
      </c>
      <c r="F912" s="4" t="s">
        <v>1861</v>
      </c>
      <c r="G912" s="17">
        <v>1.4541299999999999</v>
      </c>
      <c r="H912" s="144">
        <v>0.2843</v>
      </c>
      <c r="I912" s="16" t="s">
        <v>1340</v>
      </c>
      <c r="J912" s="140">
        <v>1</v>
      </c>
      <c r="K912" s="140">
        <v>1</v>
      </c>
      <c r="L912" s="140">
        <v>1</v>
      </c>
    </row>
    <row r="913" spans="1:12">
      <c r="A913" s="16" t="s">
        <v>889</v>
      </c>
      <c r="B913" s="16">
        <v>564</v>
      </c>
      <c r="C913" s="16">
        <v>2</v>
      </c>
      <c r="D913" s="4" t="s">
        <v>1870</v>
      </c>
      <c r="E913" s="4" t="s">
        <v>1861</v>
      </c>
      <c r="F913" s="4" t="s">
        <v>1861</v>
      </c>
      <c r="G913" s="17">
        <v>1.51</v>
      </c>
      <c r="H913" s="144">
        <v>0.3453</v>
      </c>
      <c r="I913" s="16" t="s">
        <v>1340</v>
      </c>
      <c r="J913" s="140">
        <v>1</v>
      </c>
      <c r="K913" s="140">
        <v>1</v>
      </c>
      <c r="L913" s="140">
        <v>1</v>
      </c>
    </row>
    <row r="914" spans="1:12">
      <c r="A914" s="16" t="s">
        <v>890</v>
      </c>
      <c r="B914" s="16">
        <v>564</v>
      </c>
      <c r="C914" s="16">
        <v>3</v>
      </c>
      <c r="D914" s="4" t="s">
        <v>1870</v>
      </c>
      <c r="E914" s="4" t="s">
        <v>1861</v>
      </c>
      <c r="F914" s="4" t="s">
        <v>1861</v>
      </c>
      <c r="G914" s="17">
        <v>2.42</v>
      </c>
      <c r="H914" s="144">
        <v>0.45710000000000001</v>
      </c>
      <c r="I914" s="16" t="s">
        <v>1340</v>
      </c>
      <c r="J914" s="140">
        <v>1</v>
      </c>
      <c r="K914" s="140">
        <v>1</v>
      </c>
      <c r="L914" s="140">
        <v>1</v>
      </c>
    </row>
    <row r="915" spans="1:12">
      <c r="A915" s="16" t="s">
        <v>891</v>
      </c>
      <c r="B915" s="16">
        <v>564</v>
      </c>
      <c r="C915" s="16">
        <v>4</v>
      </c>
      <c r="D915" s="4" t="s">
        <v>1870</v>
      </c>
      <c r="E915" s="4" t="s">
        <v>1861</v>
      </c>
      <c r="F915" s="4" t="s">
        <v>1861</v>
      </c>
      <c r="G915" s="17">
        <v>3.93</v>
      </c>
      <c r="H915" s="144">
        <v>0.71830000000000005</v>
      </c>
      <c r="I915" s="16" t="s">
        <v>1340</v>
      </c>
      <c r="J915" s="140">
        <v>1</v>
      </c>
      <c r="K915" s="140">
        <v>1</v>
      </c>
      <c r="L915" s="140">
        <v>1</v>
      </c>
    </row>
    <row r="916" spans="1:12">
      <c r="A916" s="16" t="s">
        <v>892</v>
      </c>
      <c r="B916" s="16">
        <v>565</v>
      </c>
      <c r="C916" s="16">
        <v>1</v>
      </c>
      <c r="D916" s="4" t="s">
        <v>1871</v>
      </c>
      <c r="E916" s="4" t="s">
        <v>1861</v>
      </c>
      <c r="F916" s="4" t="s">
        <v>1861</v>
      </c>
      <c r="G916" s="17">
        <v>1.38</v>
      </c>
      <c r="H916" s="144">
        <v>0.17</v>
      </c>
      <c r="I916" s="16" t="s">
        <v>1340</v>
      </c>
      <c r="J916" s="140">
        <v>1</v>
      </c>
      <c r="K916" s="140">
        <v>1</v>
      </c>
      <c r="L916" s="140">
        <v>1</v>
      </c>
    </row>
    <row r="917" spans="1:12">
      <c r="A917" s="16" t="s">
        <v>893</v>
      </c>
      <c r="B917" s="16">
        <v>565</v>
      </c>
      <c r="C917" s="16">
        <v>2</v>
      </c>
      <c r="D917" s="4" t="s">
        <v>1871</v>
      </c>
      <c r="E917" s="4" t="s">
        <v>1861</v>
      </c>
      <c r="F917" s="4" t="s">
        <v>1861</v>
      </c>
      <c r="G917" s="17">
        <v>1.8</v>
      </c>
      <c r="H917" s="144">
        <v>0.218</v>
      </c>
      <c r="I917" s="16" t="s">
        <v>1340</v>
      </c>
      <c r="J917" s="140">
        <v>1</v>
      </c>
      <c r="K917" s="140">
        <v>1</v>
      </c>
      <c r="L917" s="140">
        <v>1</v>
      </c>
    </row>
    <row r="918" spans="1:12">
      <c r="A918" s="16" t="s">
        <v>894</v>
      </c>
      <c r="B918" s="16">
        <v>565</v>
      </c>
      <c r="C918" s="16">
        <v>3</v>
      </c>
      <c r="D918" s="4" t="s">
        <v>1871</v>
      </c>
      <c r="E918" s="4" t="s">
        <v>1861</v>
      </c>
      <c r="F918" s="4" t="s">
        <v>1861</v>
      </c>
      <c r="G918" s="17">
        <v>3.25</v>
      </c>
      <c r="H918" s="144">
        <v>0.25890000000000002</v>
      </c>
      <c r="I918" s="16" t="s">
        <v>1340</v>
      </c>
      <c r="J918" s="140">
        <v>1</v>
      </c>
      <c r="K918" s="140">
        <v>1</v>
      </c>
      <c r="L918" s="140">
        <v>1</v>
      </c>
    </row>
    <row r="919" spans="1:12">
      <c r="A919" s="16" t="s">
        <v>895</v>
      </c>
      <c r="B919" s="16">
        <v>565</v>
      </c>
      <c r="C919" s="16">
        <v>4</v>
      </c>
      <c r="D919" s="4" t="s">
        <v>1871</v>
      </c>
      <c r="E919" s="4" t="s">
        <v>1861</v>
      </c>
      <c r="F919" s="4" t="s">
        <v>1861</v>
      </c>
      <c r="G919" s="17">
        <v>3.5750000000000002</v>
      </c>
      <c r="H919" s="144">
        <v>0.28770000000000001</v>
      </c>
      <c r="I919" s="16" t="s">
        <v>1340</v>
      </c>
      <c r="J919" s="140">
        <v>1</v>
      </c>
      <c r="K919" s="140">
        <v>1</v>
      </c>
      <c r="L919" s="140">
        <v>1</v>
      </c>
    </row>
    <row r="920" spans="1:12">
      <c r="A920" s="16" t="s">
        <v>896</v>
      </c>
      <c r="B920" s="16">
        <v>566</v>
      </c>
      <c r="C920" s="16">
        <v>1</v>
      </c>
      <c r="D920" s="4" t="s">
        <v>1872</v>
      </c>
      <c r="E920" s="4" t="s">
        <v>1861</v>
      </c>
      <c r="F920" s="4" t="s">
        <v>1861</v>
      </c>
      <c r="G920" s="17">
        <v>1.95</v>
      </c>
      <c r="H920" s="144">
        <v>0.24740000000000001</v>
      </c>
      <c r="I920" s="16" t="s">
        <v>1340</v>
      </c>
      <c r="J920" s="140">
        <v>1</v>
      </c>
      <c r="K920" s="140">
        <v>1</v>
      </c>
      <c r="L920" s="140">
        <v>1</v>
      </c>
    </row>
    <row r="921" spans="1:12">
      <c r="A921" s="16" t="s">
        <v>897</v>
      </c>
      <c r="B921" s="16">
        <v>566</v>
      </c>
      <c r="C921" s="16">
        <v>2</v>
      </c>
      <c r="D921" s="4" t="s">
        <v>1872</v>
      </c>
      <c r="E921" s="4" t="s">
        <v>1861</v>
      </c>
      <c r="F921" s="4" t="s">
        <v>1861</v>
      </c>
      <c r="G921" s="17">
        <v>2.52</v>
      </c>
      <c r="H921" s="144">
        <v>0.31690000000000002</v>
      </c>
      <c r="I921" s="16" t="s">
        <v>1340</v>
      </c>
      <c r="J921" s="140">
        <v>1</v>
      </c>
      <c r="K921" s="140">
        <v>1</v>
      </c>
      <c r="L921" s="140">
        <v>1</v>
      </c>
    </row>
    <row r="922" spans="1:12">
      <c r="A922" s="16" t="s">
        <v>898</v>
      </c>
      <c r="B922" s="16">
        <v>566</v>
      </c>
      <c r="C922" s="16">
        <v>3</v>
      </c>
      <c r="D922" s="4" t="s">
        <v>1872</v>
      </c>
      <c r="E922" s="4" t="s">
        <v>1861</v>
      </c>
      <c r="F922" s="4" t="s">
        <v>1861</v>
      </c>
      <c r="G922" s="17">
        <v>4.1399999999999997</v>
      </c>
      <c r="H922" s="144">
        <v>0.43759999999999999</v>
      </c>
      <c r="I922" s="16" t="s">
        <v>1340</v>
      </c>
      <c r="J922" s="140">
        <v>1</v>
      </c>
      <c r="K922" s="140">
        <v>1</v>
      </c>
      <c r="L922" s="140">
        <v>1</v>
      </c>
    </row>
    <row r="923" spans="1:12">
      <c r="A923" s="16" t="s">
        <v>899</v>
      </c>
      <c r="B923" s="16">
        <v>566</v>
      </c>
      <c r="C923" s="16">
        <v>4</v>
      </c>
      <c r="D923" s="4" t="s">
        <v>1872</v>
      </c>
      <c r="E923" s="4" t="s">
        <v>1861</v>
      </c>
      <c r="F923" s="4" t="s">
        <v>1861</v>
      </c>
      <c r="G923" s="17">
        <v>5.76</v>
      </c>
      <c r="H923" s="144">
        <v>0.94120000000000004</v>
      </c>
      <c r="I923" s="16" t="s">
        <v>1340</v>
      </c>
      <c r="J923" s="140">
        <v>1</v>
      </c>
      <c r="K923" s="140">
        <v>1</v>
      </c>
      <c r="L923" s="140">
        <v>1</v>
      </c>
    </row>
    <row r="924" spans="1:12">
      <c r="A924" s="16" t="s">
        <v>900</v>
      </c>
      <c r="B924" s="16">
        <v>580</v>
      </c>
      <c r="C924" s="16">
        <v>1</v>
      </c>
      <c r="D924" s="4" t="s">
        <v>1873</v>
      </c>
      <c r="E924" s="4" t="s">
        <v>1874</v>
      </c>
      <c r="F924" s="4" t="s">
        <v>1874</v>
      </c>
      <c r="G924" s="17">
        <v>1.45</v>
      </c>
      <c r="H924" s="144">
        <v>0.2545</v>
      </c>
      <c r="I924" s="16" t="s">
        <v>1340</v>
      </c>
      <c r="J924" s="140">
        <v>1</v>
      </c>
      <c r="K924" s="140">
        <v>1</v>
      </c>
      <c r="L924" s="140">
        <v>1</v>
      </c>
    </row>
    <row r="925" spans="1:12">
      <c r="A925" s="16" t="s">
        <v>901</v>
      </c>
      <c r="B925" s="16">
        <v>580</v>
      </c>
      <c r="C925" s="16">
        <v>2</v>
      </c>
      <c r="D925" s="4" t="s">
        <v>1873</v>
      </c>
      <c r="E925" s="4" t="s">
        <v>1874</v>
      </c>
      <c r="F925" s="4" t="s">
        <v>1874</v>
      </c>
      <c r="G925" s="17">
        <v>1.67</v>
      </c>
      <c r="H925" s="144">
        <v>0.34429999999999999</v>
      </c>
      <c r="I925" s="16" t="s">
        <v>1340</v>
      </c>
      <c r="J925" s="140">
        <v>1</v>
      </c>
      <c r="K925" s="140">
        <v>1</v>
      </c>
      <c r="L925" s="140">
        <v>1</v>
      </c>
    </row>
    <row r="926" spans="1:12">
      <c r="A926" s="16" t="s">
        <v>902</v>
      </c>
      <c r="B926" s="16">
        <v>580</v>
      </c>
      <c r="C926" s="16">
        <v>3</v>
      </c>
      <c r="D926" s="4" t="s">
        <v>1873</v>
      </c>
      <c r="E926" s="4" t="s">
        <v>1874</v>
      </c>
      <c r="F926" s="4" t="s">
        <v>1874</v>
      </c>
      <c r="G926" s="17">
        <v>1.84</v>
      </c>
      <c r="H926" s="144">
        <v>0.53200000000000003</v>
      </c>
      <c r="I926" s="16" t="s">
        <v>1340</v>
      </c>
      <c r="J926" s="140">
        <v>1</v>
      </c>
      <c r="K926" s="140">
        <v>1</v>
      </c>
      <c r="L926" s="140">
        <v>1</v>
      </c>
    </row>
    <row r="927" spans="1:12">
      <c r="A927" s="16" t="s">
        <v>903</v>
      </c>
      <c r="B927" s="16">
        <v>580</v>
      </c>
      <c r="C927" s="16">
        <v>4</v>
      </c>
      <c r="D927" s="4" t="s">
        <v>1873</v>
      </c>
      <c r="E927" s="4" t="s">
        <v>1874</v>
      </c>
      <c r="F927" s="4" t="s">
        <v>1874</v>
      </c>
      <c r="G927" s="17">
        <v>1.96</v>
      </c>
      <c r="H927" s="144">
        <v>0.94059999999999999</v>
      </c>
      <c r="I927" s="16" t="s">
        <v>1340</v>
      </c>
      <c r="J927" s="140">
        <v>1</v>
      </c>
      <c r="K927" s="140">
        <v>1</v>
      </c>
      <c r="L927" s="140">
        <v>1</v>
      </c>
    </row>
    <row r="928" spans="1:12">
      <c r="A928" s="16" t="s">
        <v>904</v>
      </c>
      <c r="B928" s="16">
        <v>581</v>
      </c>
      <c r="C928" s="16">
        <v>1</v>
      </c>
      <c r="D928" s="4" t="s">
        <v>1875</v>
      </c>
      <c r="E928" s="4" t="s">
        <v>1874</v>
      </c>
      <c r="F928" s="4" t="s">
        <v>1874</v>
      </c>
      <c r="G928" s="17">
        <v>1.29</v>
      </c>
      <c r="H928" s="144">
        <v>0.1119</v>
      </c>
      <c r="I928" s="16" t="s">
        <v>1340</v>
      </c>
      <c r="J928" s="140">
        <v>1</v>
      </c>
      <c r="K928" s="140">
        <v>1</v>
      </c>
      <c r="L928" s="140">
        <v>1</v>
      </c>
    </row>
    <row r="929" spans="1:12">
      <c r="A929" s="16" t="s">
        <v>905</v>
      </c>
      <c r="B929" s="16">
        <v>581</v>
      </c>
      <c r="C929" s="16">
        <v>2</v>
      </c>
      <c r="D929" s="4" t="s">
        <v>1875</v>
      </c>
      <c r="E929" s="4" t="s">
        <v>1874</v>
      </c>
      <c r="F929" s="4" t="s">
        <v>1874</v>
      </c>
      <c r="G929" s="17">
        <v>1.37</v>
      </c>
      <c r="H929" s="144">
        <v>0.1474</v>
      </c>
      <c r="I929" s="16" t="s">
        <v>1340</v>
      </c>
      <c r="J929" s="140">
        <v>1</v>
      </c>
      <c r="K929" s="140">
        <v>1</v>
      </c>
      <c r="L929" s="140">
        <v>1</v>
      </c>
    </row>
    <row r="930" spans="1:12">
      <c r="A930" s="16" t="s">
        <v>906</v>
      </c>
      <c r="B930" s="16">
        <v>581</v>
      </c>
      <c r="C930" s="16">
        <v>3</v>
      </c>
      <c r="D930" s="4" t="s">
        <v>1875</v>
      </c>
      <c r="E930" s="4" t="s">
        <v>1874</v>
      </c>
      <c r="F930" s="4" t="s">
        <v>1874</v>
      </c>
      <c r="G930" s="17">
        <v>1.37</v>
      </c>
      <c r="H930" s="144">
        <v>0.21809999999999999</v>
      </c>
      <c r="I930" s="16" t="s">
        <v>1340</v>
      </c>
      <c r="J930" s="140">
        <v>1</v>
      </c>
      <c r="K930" s="140">
        <v>1</v>
      </c>
      <c r="L930" s="140">
        <v>1</v>
      </c>
    </row>
    <row r="931" spans="1:12">
      <c r="A931" s="16" t="s">
        <v>907</v>
      </c>
      <c r="B931" s="16">
        <v>581</v>
      </c>
      <c r="C931" s="16">
        <v>4</v>
      </c>
      <c r="D931" s="4" t="s">
        <v>1875</v>
      </c>
      <c r="E931" s="4" t="s">
        <v>1874</v>
      </c>
      <c r="F931" s="4" t="s">
        <v>1874</v>
      </c>
      <c r="G931" s="17">
        <v>1.38</v>
      </c>
      <c r="H931" s="144">
        <v>0.35420000000000001</v>
      </c>
      <c r="I931" s="16" t="s">
        <v>1340</v>
      </c>
      <c r="J931" s="140">
        <v>1</v>
      </c>
      <c r="K931" s="140">
        <v>1</v>
      </c>
      <c r="L931" s="140">
        <v>1</v>
      </c>
    </row>
    <row r="932" spans="1:12">
      <c r="A932" s="16" t="s">
        <v>908</v>
      </c>
      <c r="B932" s="16">
        <v>583</v>
      </c>
      <c r="C932" s="16">
        <v>1</v>
      </c>
      <c r="D932" s="4" t="s">
        <v>1876</v>
      </c>
      <c r="E932" s="4" t="s">
        <v>1874</v>
      </c>
      <c r="F932" s="4" t="s">
        <v>1874</v>
      </c>
      <c r="G932" s="17">
        <v>27.88</v>
      </c>
      <c r="H932" s="144">
        <v>8.4968000000000004</v>
      </c>
      <c r="I932" s="16" t="s">
        <v>1340</v>
      </c>
      <c r="J932" s="140">
        <v>1</v>
      </c>
      <c r="K932" s="140">
        <v>1</v>
      </c>
      <c r="L932" s="140">
        <v>1</v>
      </c>
    </row>
    <row r="933" spans="1:12">
      <c r="A933" s="16" t="s">
        <v>909</v>
      </c>
      <c r="B933" s="16">
        <v>583</v>
      </c>
      <c r="C933" s="16">
        <v>2</v>
      </c>
      <c r="D933" s="4" t="s">
        <v>1876</v>
      </c>
      <c r="E933" s="4" t="s">
        <v>1874</v>
      </c>
      <c r="F933" s="4" t="s">
        <v>1874</v>
      </c>
      <c r="G933" s="17">
        <v>27.88</v>
      </c>
      <c r="H933" s="144">
        <v>13.417</v>
      </c>
      <c r="I933" s="16" t="s">
        <v>1340</v>
      </c>
      <c r="J933" s="140">
        <v>1</v>
      </c>
      <c r="K933" s="140">
        <v>1</v>
      </c>
      <c r="L933" s="140">
        <v>1</v>
      </c>
    </row>
    <row r="934" spans="1:12">
      <c r="A934" s="16" t="s">
        <v>910</v>
      </c>
      <c r="B934" s="16">
        <v>583</v>
      </c>
      <c r="C934" s="16">
        <v>3</v>
      </c>
      <c r="D934" s="4" t="s">
        <v>1876</v>
      </c>
      <c r="E934" s="4" t="s">
        <v>1874</v>
      </c>
      <c r="F934" s="4" t="s">
        <v>1874</v>
      </c>
      <c r="G934" s="17">
        <v>50.1</v>
      </c>
      <c r="H934" s="144">
        <v>14.038600000000001</v>
      </c>
      <c r="I934" s="16" t="s">
        <v>1340</v>
      </c>
      <c r="J934" s="140">
        <v>1</v>
      </c>
      <c r="K934" s="140">
        <v>1</v>
      </c>
      <c r="L934" s="140">
        <v>1</v>
      </c>
    </row>
    <row r="935" spans="1:12">
      <c r="A935" s="16" t="s">
        <v>911</v>
      </c>
      <c r="B935" s="16">
        <v>583</v>
      </c>
      <c r="C935" s="16">
        <v>4</v>
      </c>
      <c r="D935" s="4" t="s">
        <v>1876</v>
      </c>
      <c r="E935" s="4" t="s">
        <v>1874</v>
      </c>
      <c r="F935" s="4" t="s">
        <v>1874</v>
      </c>
      <c r="G935" s="17">
        <v>55.110000000000007</v>
      </c>
      <c r="H935" s="144">
        <v>23.0427</v>
      </c>
      <c r="I935" s="16" t="s">
        <v>1340</v>
      </c>
      <c r="J935" s="140">
        <v>1</v>
      </c>
      <c r="K935" s="140">
        <v>1</v>
      </c>
      <c r="L935" s="140">
        <v>1</v>
      </c>
    </row>
    <row r="936" spans="1:12">
      <c r="A936" s="16" t="s">
        <v>912</v>
      </c>
      <c r="B936" s="16">
        <v>588</v>
      </c>
      <c r="C936" s="16">
        <v>1</v>
      </c>
      <c r="D936" s="4" t="s">
        <v>1877</v>
      </c>
      <c r="E936" s="4" t="s">
        <v>1874</v>
      </c>
      <c r="F936" s="4" t="s">
        <v>1874</v>
      </c>
      <c r="G936" s="17">
        <v>55.152000000000001</v>
      </c>
      <c r="H936" s="144">
        <v>7.0551000000000004</v>
      </c>
      <c r="I936" s="16" t="s">
        <v>1340</v>
      </c>
      <c r="J936" s="140">
        <v>1</v>
      </c>
      <c r="K936" s="140">
        <v>1</v>
      </c>
      <c r="L936" s="140">
        <v>1</v>
      </c>
    </row>
    <row r="937" spans="1:12">
      <c r="A937" s="16" t="s">
        <v>913</v>
      </c>
      <c r="B937" s="16">
        <v>588</v>
      </c>
      <c r="C937" s="16">
        <v>2</v>
      </c>
      <c r="D937" s="4" t="s">
        <v>1877</v>
      </c>
      <c r="E937" s="4" t="s">
        <v>1874</v>
      </c>
      <c r="F937" s="4" t="s">
        <v>1874</v>
      </c>
      <c r="G937" s="17">
        <v>61.28</v>
      </c>
      <c r="H937" s="144">
        <v>10.2066</v>
      </c>
      <c r="I937" s="16" t="s">
        <v>1340</v>
      </c>
      <c r="J937" s="140">
        <v>1</v>
      </c>
      <c r="K937" s="140">
        <v>1</v>
      </c>
      <c r="L937" s="140">
        <v>1</v>
      </c>
    </row>
    <row r="938" spans="1:12">
      <c r="A938" s="16" t="s">
        <v>914</v>
      </c>
      <c r="B938" s="16">
        <v>588</v>
      </c>
      <c r="C938" s="16">
        <v>3</v>
      </c>
      <c r="D938" s="4" t="s">
        <v>1877</v>
      </c>
      <c r="E938" s="4" t="s">
        <v>1874</v>
      </c>
      <c r="F938" s="4" t="s">
        <v>1874</v>
      </c>
      <c r="G938" s="17">
        <v>72.319999999999993</v>
      </c>
      <c r="H938" s="144">
        <v>12.750500000000001</v>
      </c>
      <c r="I938" s="16" t="s">
        <v>1340</v>
      </c>
      <c r="J938" s="140">
        <v>1</v>
      </c>
      <c r="K938" s="140">
        <v>1</v>
      </c>
      <c r="L938" s="140">
        <v>1</v>
      </c>
    </row>
    <row r="939" spans="1:12">
      <c r="A939" s="16" t="s">
        <v>915</v>
      </c>
      <c r="B939" s="16">
        <v>588</v>
      </c>
      <c r="C939" s="16">
        <v>4</v>
      </c>
      <c r="D939" s="4" t="s">
        <v>1877</v>
      </c>
      <c r="E939" s="4" t="s">
        <v>1874</v>
      </c>
      <c r="F939" s="4" t="s">
        <v>1874</v>
      </c>
      <c r="G939" s="17">
        <v>103.8</v>
      </c>
      <c r="H939" s="144">
        <v>21.649000000000001</v>
      </c>
      <c r="I939" s="16" t="s">
        <v>1340</v>
      </c>
      <c r="J939" s="140">
        <v>1</v>
      </c>
      <c r="K939" s="140">
        <v>1</v>
      </c>
      <c r="L939" s="140">
        <v>1</v>
      </c>
    </row>
    <row r="940" spans="1:12">
      <c r="A940" s="16" t="s">
        <v>916</v>
      </c>
      <c r="B940" s="16">
        <v>589</v>
      </c>
      <c r="C940" s="16">
        <v>1</v>
      </c>
      <c r="D940" s="4" t="s">
        <v>1878</v>
      </c>
      <c r="E940" s="4" t="s">
        <v>1874</v>
      </c>
      <c r="F940" s="4" t="s">
        <v>1874</v>
      </c>
      <c r="G940" s="17">
        <v>61.975766600000014</v>
      </c>
      <c r="H940" s="144">
        <v>12.811400000000001</v>
      </c>
      <c r="I940" s="16" t="s">
        <v>1340</v>
      </c>
      <c r="J940" s="140">
        <v>1</v>
      </c>
      <c r="K940" s="140">
        <v>1</v>
      </c>
      <c r="L940" s="140">
        <v>1</v>
      </c>
    </row>
    <row r="941" spans="1:12">
      <c r="A941" s="16" t="s">
        <v>917</v>
      </c>
      <c r="B941" s="16">
        <v>589</v>
      </c>
      <c r="C941" s="16">
        <v>2</v>
      </c>
      <c r="D941" s="4" t="s">
        <v>1878</v>
      </c>
      <c r="E941" s="4" t="s">
        <v>1874</v>
      </c>
      <c r="F941" s="4" t="s">
        <v>1874</v>
      </c>
      <c r="G941" s="17">
        <v>54.241000000000007</v>
      </c>
      <c r="H941" s="144">
        <v>12.2013</v>
      </c>
      <c r="I941" s="16" t="s">
        <v>1340</v>
      </c>
      <c r="J941" s="140">
        <v>1</v>
      </c>
      <c r="K941" s="140">
        <v>1</v>
      </c>
      <c r="L941" s="140">
        <v>1</v>
      </c>
    </row>
    <row r="942" spans="1:12">
      <c r="A942" s="16" t="s">
        <v>918</v>
      </c>
      <c r="B942" s="16">
        <v>589</v>
      </c>
      <c r="C942" s="16">
        <v>3</v>
      </c>
      <c r="D942" s="4" t="s">
        <v>1878</v>
      </c>
      <c r="E942" s="4" t="s">
        <v>1874</v>
      </c>
      <c r="F942" s="4" t="s">
        <v>1874</v>
      </c>
      <c r="G942" s="17">
        <v>49.31</v>
      </c>
      <c r="H942" s="144">
        <v>11.6203</v>
      </c>
      <c r="I942" s="16" t="s">
        <v>1340</v>
      </c>
      <c r="J942" s="140">
        <v>1</v>
      </c>
      <c r="K942" s="140">
        <v>1</v>
      </c>
      <c r="L942" s="140">
        <v>1</v>
      </c>
    </row>
    <row r="943" spans="1:12">
      <c r="A943" s="16" t="s">
        <v>919</v>
      </c>
      <c r="B943" s="16">
        <v>589</v>
      </c>
      <c r="C943" s="16">
        <v>4</v>
      </c>
      <c r="D943" s="4" t="s">
        <v>1878</v>
      </c>
      <c r="E943" s="4" t="s">
        <v>1874</v>
      </c>
      <c r="F943" s="4" t="s">
        <v>1874</v>
      </c>
      <c r="G943" s="17">
        <v>8.7799999999999994</v>
      </c>
      <c r="H943" s="144">
        <v>0.22689999999999999</v>
      </c>
      <c r="I943" s="16" t="s">
        <v>1340</v>
      </c>
      <c r="J943" s="140">
        <v>1</v>
      </c>
      <c r="K943" s="140">
        <v>1</v>
      </c>
      <c r="L943" s="140">
        <v>1</v>
      </c>
    </row>
    <row r="944" spans="1:12">
      <c r="A944" s="16" t="s">
        <v>920</v>
      </c>
      <c r="B944" s="16">
        <v>591</v>
      </c>
      <c r="C944" s="16">
        <v>1</v>
      </c>
      <c r="D944" s="4" t="s">
        <v>1879</v>
      </c>
      <c r="E944" s="4" t="s">
        <v>1874</v>
      </c>
      <c r="F944" s="4" t="s">
        <v>1874</v>
      </c>
      <c r="G944" s="17">
        <v>50.513260000000002</v>
      </c>
      <c r="H944" s="144">
        <v>9.3100000000000002E-2</v>
      </c>
      <c r="I944" s="16" t="s">
        <v>1340</v>
      </c>
      <c r="J944" s="140">
        <v>1</v>
      </c>
      <c r="K944" s="140">
        <v>1</v>
      </c>
      <c r="L944" s="140">
        <v>1</v>
      </c>
    </row>
    <row r="945" spans="1:12">
      <c r="A945" s="16" t="s">
        <v>921</v>
      </c>
      <c r="B945" s="16">
        <v>591</v>
      </c>
      <c r="C945" s="16">
        <v>2</v>
      </c>
      <c r="D945" s="4" t="s">
        <v>1879</v>
      </c>
      <c r="E945" s="4" t="s">
        <v>1874</v>
      </c>
      <c r="F945" s="4" t="s">
        <v>1874</v>
      </c>
      <c r="G945" s="17">
        <v>70.06</v>
      </c>
      <c r="H945" s="144">
        <v>12.470800000000001</v>
      </c>
      <c r="I945" s="16" t="s">
        <v>1340</v>
      </c>
      <c r="J945" s="140">
        <v>1</v>
      </c>
      <c r="K945" s="140">
        <v>1</v>
      </c>
      <c r="L945" s="140">
        <v>1</v>
      </c>
    </row>
    <row r="946" spans="1:12">
      <c r="A946" s="16" t="s">
        <v>922</v>
      </c>
      <c r="B946" s="16">
        <v>591</v>
      </c>
      <c r="C946" s="16">
        <v>3</v>
      </c>
      <c r="D946" s="4" t="s">
        <v>1879</v>
      </c>
      <c r="E946" s="4" t="s">
        <v>1874</v>
      </c>
      <c r="F946" s="4" t="s">
        <v>1874</v>
      </c>
      <c r="G946" s="17">
        <v>76.39</v>
      </c>
      <c r="H946" s="144">
        <v>13.808</v>
      </c>
      <c r="I946" s="16" t="s">
        <v>1340</v>
      </c>
      <c r="J946" s="140">
        <v>1</v>
      </c>
      <c r="K946" s="140">
        <v>1</v>
      </c>
      <c r="L946" s="140">
        <v>1</v>
      </c>
    </row>
    <row r="947" spans="1:12">
      <c r="A947" s="16" t="s">
        <v>923</v>
      </c>
      <c r="B947" s="16">
        <v>591</v>
      </c>
      <c r="C947" s="16">
        <v>4</v>
      </c>
      <c r="D947" s="4" t="s">
        <v>1879</v>
      </c>
      <c r="E947" s="4" t="s">
        <v>1874</v>
      </c>
      <c r="F947" s="4" t="s">
        <v>1874</v>
      </c>
      <c r="G947" s="17">
        <v>94.79</v>
      </c>
      <c r="H947" s="144">
        <v>19.253599999999999</v>
      </c>
      <c r="I947" s="16" t="s">
        <v>1340</v>
      </c>
      <c r="J947" s="140">
        <v>1</v>
      </c>
      <c r="K947" s="140">
        <v>1</v>
      </c>
      <c r="L947" s="140">
        <v>1</v>
      </c>
    </row>
    <row r="948" spans="1:12">
      <c r="A948" s="16" t="s">
        <v>924</v>
      </c>
      <c r="B948" s="16">
        <v>593</v>
      </c>
      <c r="C948" s="16">
        <v>1</v>
      </c>
      <c r="D948" s="4" t="s">
        <v>1880</v>
      </c>
      <c r="E948" s="4" t="s">
        <v>1874</v>
      </c>
      <c r="F948" s="4" t="s">
        <v>1874</v>
      </c>
      <c r="G948" s="17">
        <v>54.567</v>
      </c>
      <c r="H948" s="144">
        <v>0.8962</v>
      </c>
      <c r="I948" s="16" t="s">
        <v>1340</v>
      </c>
      <c r="J948" s="140">
        <v>1</v>
      </c>
      <c r="K948" s="140">
        <v>1</v>
      </c>
      <c r="L948" s="140">
        <v>1</v>
      </c>
    </row>
    <row r="949" spans="1:12">
      <c r="A949" s="16" t="s">
        <v>925</v>
      </c>
      <c r="B949" s="16">
        <v>593</v>
      </c>
      <c r="C949" s="16">
        <v>2</v>
      </c>
      <c r="D949" s="4" t="s">
        <v>1880</v>
      </c>
      <c r="E949" s="4" t="s">
        <v>1874</v>
      </c>
      <c r="F949" s="4" t="s">
        <v>1874</v>
      </c>
      <c r="G949" s="17">
        <v>60.63</v>
      </c>
      <c r="H949" s="144">
        <v>9.7126000000000001</v>
      </c>
      <c r="I949" s="16" t="s">
        <v>1340</v>
      </c>
      <c r="J949" s="140">
        <v>1</v>
      </c>
      <c r="K949" s="140">
        <v>1</v>
      </c>
      <c r="L949" s="140">
        <v>1</v>
      </c>
    </row>
    <row r="950" spans="1:12">
      <c r="A950" s="16" t="s">
        <v>926</v>
      </c>
      <c r="B950" s="16">
        <v>593</v>
      </c>
      <c r="C950" s="16">
        <v>3</v>
      </c>
      <c r="D950" s="4" t="s">
        <v>1880</v>
      </c>
      <c r="E950" s="4" t="s">
        <v>1874</v>
      </c>
      <c r="F950" s="4" t="s">
        <v>1874</v>
      </c>
      <c r="G950" s="17">
        <v>69.31</v>
      </c>
      <c r="H950" s="144">
        <v>11.8507</v>
      </c>
      <c r="I950" s="16" t="s">
        <v>1340</v>
      </c>
      <c r="J950" s="140">
        <v>1</v>
      </c>
      <c r="K950" s="140">
        <v>1</v>
      </c>
      <c r="L950" s="140">
        <v>1</v>
      </c>
    </row>
    <row r="951" spans="1:12">
      <c r="A951" s="16" t="s">
        <v>927</v>
      </c>
      <c r="B951" s="16">
        <v>593</v>
      </c>
      <c r="C951" s="16">
        <v>4</v>
      </c>
      <c r="D951" s="4" t="s">
        <v>1880</v>
      </c>
      <c r="E951" s="4" t="s">
        <v>1874</v>
      </c>
      <c r="F951" s="4" t="s">
        <v>1874</v>
      </c>
      <c r="G951" s="17">
        <v>85.97</v>
      </c>
      <c r="H951" s="144">
        <v>16.455300000000001</v>
      </c>
      <c r="I951" s="16" t="s">
        <v>1340</v>
      </c>
      <c r="J951" s="140">
        <v>1</v>
      </c>
      <c r="K951" s="140">
        <v>1</v>
      </c>
      <c r="L951" s="140">
        <v>1</v>
      </c>
    </row>
    <row r="952" spans="1:12">
      <c r="A952" s="16" t="s">
        <v>928</v>
      </c>
      <c r="B952" s="16">
        <v>602</v>
      </c>
      <c r="C952" s="16">
        <v>1</v>
      </c>
      <c r="D952" s="4" t="s">
        <v>1881</v>
      </c>
      <c r="E952" s="4" t="s">
        <v>1874</v>
      </c>
      <c r="F952" s="4" t="s">
        <v>1874</v>
      </c>
      <c r="G952" s="17">
        <v>31.63</v>
      </c>
      <c r="H952" s="144">
        <v>4.6135999999999999</v>
      </c>
      <c r="I952" s="16" t="s">
        <v>1340</v>
      </c>
      <c r="J952" s="140">
        <v>1</v>
      </c>
      <c r="K952" s="140">
        <v>1</v>
      </c>
      <c r="L952" s="140">
        <v>1</v>
      </c>
    </row>
    <row r="953" spans="1:12">
      <c r="A953" s="16" t="s">
        <v>929</v>
      </c>
      <c r="B953" s="16">
        <v>602</v>
      </c>
      <c r="C953" s="16">
        <v>2</v>
      </c>
      <c r="D953" s="4" t="s">
        <v>1881</v>
      </c>
      <c r="E953" s="4" t="s">
        <v>1874</v>
      </c>
      <c r="F953" s="4" t="s">
        <v>1874</v>
      </c>
      <c r="G953" s="17">
        <v>46.5</v>
      </c>
      <c r="H953" s="144">
        <v>7.1932</v>
      </c>
      <c r="I953" s="16" t="s">
        <v>1340</v>
      </c>
      <c r="J953" s="140">
        <v>1</v>
      </c>
      <c r="K953" s="140">
        <v>1</v>
      </c>
      <c r="L953" s="140">
        <v>1</v>
      </c>
    </row>
    <row r="954" spans="1:12">
      <c r="A954" s="16" t="s">
        <v>930</v>
      </c>
      <c r="B954" s="16">
        <v>602</v>
      </c>
      <c r="C954" s="16">
        <v>3</v>
      </c>
      <c r="D954" s="4" t="s">
        <v>1881</v>
      </c>
      <c r="E954" s="4" t="s">
        <v>1874</v>
      </c>
      <c r="F954" s="4" t="s">
        <v>1874</v>
      </c>
      <c r="G954" s="17">
        <v>58.05</v>
      </c>
      <c r="H954" s="144">
        <v>9.4966000000000008</v>
      </c>
      <c r="I954" s="16" t="s">
        <v>1340</v>
      </c>
      <c r="J954" s="140">
        <v>1</v>
      </c>
      <c r="K954" s="140">
        <v>1</v>
      </c>
      <c r="L954" s="140">
        <v>1</v>
      </c>
    </row>
    <row r="955" spans="1:12">
      <c r="A955" s="16" t="s">
        <v>931</v>
      </c>
      <c r="B955" s="16">
        <v>602</v>
      </c>
      <c r="C955" s="16">
        <v>4</v>
      </c>
      <c r="D955" s="4" t="s">
        <v>1881</v>
      </c>
      <c r="E955" s="4" t="s">
        <v>1874</v>
      </c>
      <c r="F955" s="4" t="s">
        <v>1874</v>
      </c>
      <c r="G955" s="17">
        <v>72.41</v>
      </c>
      <c r="H955" s="144">
        <v>13.5402</v>
      </c>
      <c r="I955" s="16" t="s">
        <v>1340</v>
      </c>
      <c r="J955" s="140">
        <v>1</v>
      </c>
      <c r="K955" s="140">
        <v>1</v>
      </c>
      <c r="L955" s="140">
        <v>1</v>
      </c>
    </row>
    <row r="956" spans="1:12">
      <c r="A956" s="16" t="s">
        <v>932</v>
      </c>
      <c r="B956" s="16">
        <v>603</v>
      </c>
      <c r="C956" s="16">
        <v>1</v>
      </c>
      <c r="D956" s="4" t="s">
        <v>1882</v>
      </c>
      <c r="E956" s="4" t="s">
        <v>1874</v>
      </c>
      <c r="F956" s="4" t="s">
        <v>1874</v>
      </c>
      <c r="G956" s="17">
        <v>25.03</v>
      </c>
      <c r="H956" s="144">
        <v>2.879</v>
      </c>
      <c r="I956" s="16" t="s">
        <v>1340</v>
      </c>
      <c r="J956" s="140">
        <v>1</v>
      </c>
      <c r="K956" s="140">
        <v>1</v>
      </c>
      <c r="L956" s="140">
        <v>1</v>
      </c>
    </row>
    <row r="957" spans="1:12">
      <c r="A957" s="16" t="s">
        <v>933</v>
      </c>
      <c r="B957" s="16">
        <v>603</v>
      </c>
      <c r="C957" s="16">
        <v>2</v>
      </c>
      <c r="D957" s="4" t="s">
        <v>1882</v>
      </c>
      <c r="E957" s="4" t="s">
        <v>1874</v>
      </c>
      <c r="F957" s="4" t="s">
        <v>1874</v>
      </c>
      <c r="G957" s="17">
        <v>38.36</v>
      </c>
      <c r="H957" s="144">
        <v>5.4775999999999998</v>
      </c>
      <c r="I957" s="16" t="s">
        <v>1340</v>
      </c>
      <c r="J957" s="140">
        <v>1</v>
      </c>
      <c r="K957" s="140">
        <v>1</v>
      </c>
      <c r="L957" s="140">
        <v>1</v>
      </c>
    </row>
    <row r="958" spans="1:12">
      <c r="A958" s="16" t="s">
        <v>934</v>
      </c>
      <c r="B958" s="16">
        <v>603</v>
      </c>
      <c r="C958" s="16">
        <v>3</v>
      </c>
      <c r="D958" s="4" t="s">
        <v>1882</v>
      </c>
      <c r="E958" s="4" t="s">
        <v>1874</v>
      </c>
      <c r="F958" s="4" t="s">
        <v>1874</v>
      </c>
      <c r="G958" s="17">
        <v>54.7</v>
      </c>
      <c r="H958" s="144">
        <v>8.1636000000000006</v>
      </c>
      <c r="I958" s="16" t="s">
        <v>1340</v>
      </c>
      <c r="J958" s="140">
        <v>1</v>
      </c>
      <c r="K958" s="140">
        <v>1</v>
      </c>
      <c r="L958" s="140">
        <v>1</v>
      </c>
    </row>
    <row r="959" spans="1:12">
      <c r="A959" s="16" t="s">
        <v>935</v>
      </c>
      <c r="B959" s="16">
        <v>603</v>
      </c>
      <c r="C959" s="16">
        <v>4</v>
      </c>
      <c r="D959" s="4" t="s">
        <v>1882</v>
      </c>
      <c r="E959" s="4" t="s">
        <v>1874</v>
      </c>
      <c r="F959" s="4" t="s">
        <v>1874</v>
      </c>
      <c r="G959" s="17">
        <v>73.930000000000007</v>
      </c>
      <c r="H959" s="144">
        <v>11.8926</v>
      </c>
      <c r="I959" s="16" t="s">
        <v>1340</v>
      </c>
      <c r="J959" s="140">
        <v>1</v>
      </c>
      <c r="K959" s="140">
        <v>1</v>
      </c>
      <c r="L959" s="140">
        <v>1</v>
      </c>
    </row>
    <row r="960" spans="1:12">
      <c r="A960" s="16" t="s">
        <v>936</v>
      </c>
      <c r="B960" s="16">
        <v>607</v>
      </c>
      <c r="C960" s="16">
        <v>1</v>
      </c>
      <c r="D960" s="4" t="s">
        <v>1883</v>
      </c>
      <c r="E960" s="4" t="s">
        <v>1874</v>
      </c>
      <c r="F960" s="4" t="s">
        <v>1874</v>
      </c>
      <c r="G960" s="17">
        <v>26.4</v>
      </c>
      <c r="H960" s="144">
        <v>4.0068000000000001</v>
      </c>
      <c r="I960" s="16" t="s">
        <v>1340</v>
      </c>
      <c r="J960" s="140">
        <v>1</v>
      </c>
      <c r="K960" s="140">
        <v>1</v>
      </c>
      <c r="L960" s="140">
        <v>1</v>
      </c>
    </row>
    <row r="961" spans="1:12">
      <c r="A961" s="16" t="s">
        <v>937</v>
      </c>
      <c r="B961" s="16">
        <v>607</v>
      </c>
      <c r="C961" s="16">
        <v>2</v>
      </c>
      <c r="D961" s="4" t="s">
        <v>1883</v>
      </c>
      <c r="E961" s="4" t="s">
        <v>1874</v>
      </c>
      <c r="F961" s="4" t="s">
        <v>1874</v>
      </c>
      <c r="G961" s="17">
        <v>36.74</v>
      </c>
      <c r="H961" s="144">
        <v>5.3197000000000001</v>
      </c>
      <c r="I961" s="16" t="s">
        <v>1340</v>
      </c>
      <c r="J961" s="140">
        <v>1</v>
      </c>
      <c r="K961" s="140">
        <v>1</v>
      </c>
      <c r="L961" s="140">
        <v>1</v>
      </c>
    </row>
    <row r="962" spans="1:12">
      <c r="A962" s="16" t="s">
        <v>938</v>
      </c>
      <c r="B962" s="16">
        <v>607</v>
      </c>
      <c r="C962" s="16">
        <v>3</v>
      </c>
      <c r="D962" s="4" t="s">
        <v>1883</v>
      </c>
      <c r="E962" s="4" t="s">
        <v>1874</v>
      </c>
      <c r="F962" s="4" t="s">
        <v>1874</v>
      </c>
      <c r="G962" s="17">
        <v>45.99</v>
      </c>
      <c r="H962" s="144">
        <v>7.0068999999999999</v>
      </c>
      <c r="I962" s="16" t="s">
        <v>1340</v>
      </c>
      <c r="J962" s="140">
        <v>1</v>
      </c>
      <c r="K962" s="140">
        <v>1</v>
      </c>
      <c r="L962" s="140">
        <v>1</v>
      </c>
    </row>
    <row r="963" spans="1:12">
      <c r="A963" s="16" t="s">
        <v>939</v>
      </c>
      <c r="B963" s="16">
        <v>607</v>
      </c>
      <c r="C963" s="16">
        <v>4</v>
      </c>
      <c r="D963" s="4" t="s">
        <v>1883</v>
      </c>
      <c r="E963" s="4" t="s">
        <v>1874</v>
      </c>
      <c r="F963" s="4" t="s">
        <v>1874</v>
      </c>
      <c r="G963" s="17">
        <v>57.48</v>
      </c>
      <c r="H963" s="144">
        <v>10.3035</v>
      </c>
      <c r="I963" s="16" t="s">
        <v>1340</v>
      </c>
      <c r="J963" s="140">
        <v>1</v>
      </c>
      <c r="K963" s="140">
        <v>1</v>
      </c>
      <c r="L963" s="140">
        <v>1</v>
      </c>
    </row>
    <row r="964" spans="1:12">
      <c r="A964" s="16" t="s">
        <v>940</v>
      </c>
      <c r="B964" s="16">
        <v>608</v>
      </c>
      <c r="C964" s="16">
        <v>1</v>
      </c>
      <c r="D964" s="4" t="s">
        <v>1884</v>
      </c>
      <c r="E964" s="4" t="s">
        <v>1874</v>
      </c>
      <c r="F964" s="4" t="s">
        <v>1874</v>
      </c>
      <c r="G964" s="17">
        <v>19.47</v>
      </c>
      <c r="H964" s="144">
        <v>2.4380000000000002</v>
      </c>
      <c r="I964" s="16" t="s">
        <v>1340</v>
      </c>
      <c r="J964" s="140">
        <v>1</v>
      </c>
      <c r="K964" s="140">
        <v>1</v>
      </c>
      <c r="L964" s="140">
        <v>1</v>
      </c>
    </row>
    <row r="965" spans="1:12">
      <c r="A965" s="16" t="s">
        <v>941</v>
      </c>
      <c r="B965" s="16">
        <v>608</v>
      </c>
      <c r="C965" s="16">
        <v>2</v>
      </c>
      <c r="D965" s="4" t="s">
        <v>1884</v>
      </c>
      <c r="E965" s="4" t="s">
        <v>1874</v>
      </c>
      <c r="F965" s="4" t="s">
        <v>1874</v>
      </c>
      <c r="G965" s="17">
        <v>28.81</v>
      </c>
      <c r="H965" s="144">
        <v>3.9565999999999999</v>
      </c>
      <c r="I965" s="16" t="s">
        <v>1340</v>
      </c>
      <c r="J965" s="140">
        <v>1</v>
      </c>
      <c r="K965" s="140">
        <v>1</v>
      </c>
      <c r="L965" s="140">
        <v>1</v>
      </c>
    </row>
    <row r="966" spans="1:12">
      <c r="A966" s="16" t="s">
        <v>942</v>
      </c>
      <c r="B966" s="16">
        <v>608</v>
      </c>
      <c r="C966" s="16">
        <v>3</v>
      </c>
      <c r="D966" s="4" t="s">
        <v>1884</v>
      </c>
      <c r="E966" s="4" t="s">
        <v>1874</v>
      </c>
      <c r="F966" s="4" t="s">
        <v>1874</v>
      </c>
      <c r="G966" s="17">
        <v>40.06</v>
      </c>
      <c r="H966" s="144">
        <v>5.7596999999999996</v>
      </c>
      <c r="I966" s="16" t="s">
        <v>1340</v>
      </c>
      <c r="J966" s="140">
        <v>1</v>
      </c>
      <c r="K966" s="140">
        <v>1</v>
      </c>
      <c r="L966" s="140">
        <v>1</v>
      </c>
    </row>
    <row r="967" spans="1:12">
      <c r="A967" s="16" t="s">
        <v>943</v>
      </c>
      <c r="B967" s="16">
        <v>608</v>
      </c>
      <c r="C967" s="16">
        <v>4</v>
      </c>
      <c r="D967" s="4" t="s">
        <v>1884</v>
      </c>
      <c r="E967" s="4" t="s">
        <v>1874</v>
      </c>
      <c r="F967" s="4" t="s">
        <v>1874</v>
      </c>
      <c r="G967" s="17">
        <v>56.69</v>
      </c>
      <c r="H967" s="144">
        <v>9.5470000000000006</v>
      </c>
      <c r="I967" s="16" t="s">
        <v>1340</v>
      </c>
      <c r="J967" s="140">
        <v>1</v>
      </c>
      <c r="K967" s="140">
        <v>1</v>
      </c>
      <c r="L967" s="140">
        <v>1</v>
      </c>
    </row>
    <row r="968" spans="1:12">
      <c r="A968" s="16" t="s">
        <v>944</v>
      </c>
      <c r="B968" s="16">
        <v>609</v>
      </c>
      <c r="C968" s="16">
        <v>1</v>
      </c>
      <c r="D968" s="4" t="s">
        <v>1885</v>
      </c>
      <c r="E968" s="4" t="s">
        <v>1874</v>
      </c>
      <c r="F968" s="4" t="s">
        <v>1874</v>
      </c>
      <c r="G968" s="17">
        <v>17.405999999999999</v>
      </c>
      <c r="H968" s="144">
        <v>1.3616999999999999</v>
      </c>
      <c r="I968" s="16" t="s">
        <v>1340</v>
      </c>
      <c r="J968" s="140">
        <v>1</v>
      </c>
      <c r="K968" s="140">
        <v>1</v>
      </c>
      <c r="L968" s="140">
        <v>1</v>
      </c>
    </row>
    <row r="969" spans="1:12">
      <c r="A969" s="16" t="s">
        <v>945</v>
      </c>
      <c r="B969" s="16">
        <v>609</v>
      </c>
      <c r="C969" s="16">
        <v>2</v>
      </c>
      <c r="D969" s="4" t="s">
        <v>1885</v>
      </c>
      <c r="E969" s="4" t="s">
        <v>1874</v>
      </c>
      <c r="F969" s="4" t="s">
        <v>1874</v>
      </c>
      <c r="G969" s="17">
        <v>19.34</v>
      </c>
      <c r="H969" s="144">
        <v>4.1115000000000004</v>
      </c>
      <c r="I969" s="16" t="s">
        <v>1340</v>
      </c>
      <c r="J969" s="140">
        <v>1</v>
      </c>
      <c r="K969" s="140">
        <v>1</v>
      </c>
      <c r="L969" s="140">
        <v>1</v>
      </c>
    </row>
    <row r="970" spans="1:12">
      <c r="A970" s="16" t="s">
        <v>946</v>
      </c>
      <c r="B970" s="16">
        <v>609</v>
      </c>
      <c r="C970" s="16">
        <v>3</v>
      </c>
      <c r="D970" s="4" t="s">
        <v>1885</v>
      </c>
      <c r="E970" s="4" t="s">
        <v>1874</v>
      </c>
      <c r="F970" s="4" t="s">
        <v>1874</v>
      </c>
      <c r="G970" s="17">
        <v>34.31</v>
      </c>
      <c r="H970" s="144">
        <v>6.6664000000000003</v>
      </c>
      <c r="I970" s="16" t="s">
        <v>1340</v>
      </c>
      <c r="J970" s="140">
        <v>1</v>
      </c>
      <c r="K970" s="140">
        <v>1</v>
      </c>
      <c r="L970" s="140">
        <v>1</v>
      </c>
    </row>
    <row r="971" spans="1:12">
      <c r="A971" s="16" t="s">
        <v>947</v>
      </c>
      <c r="B971" s="16">
        <v>609</v>
      </c>
      <c r="C971" s="16">
        <v>4</v>
      </c>
      <c r="D971" s="4" t="s">
        <v>1885</v>
      </c>
      <c r="E971" s="4" t="s">
        <v>1874</v>
      </c>
      <c r="F971" s="4" t="s">
        <v>1874</v>
      </c>
      <c r="G971" s="17">
        <v>66.430000000000007</v>
      </c>
      <c r="H971" s="144">
        <v>14.617100000000001</v>
      </c>
      <c r="I971" s="16" t="s">
        <v>1340</v>
      </c>
      <c r="J971" s="140">
        <v>1</v>
      </c>
      <c r="K971" s="140">
        <v>1</v>
      </c>
      <c r="L971" s="140">
        <v>1</v>
      </c>
    </row>
    <row r="972" spans="1:12">
      <c r="A972" s="16" t="s">
        <v>948</v>
      </c>
      <c r="B972" s="16">
        <v>611</v>
      </c>
      <c r="C972" s="16">
        <v>1</v>
      </c>
      <c r="D972" s="4" t="s">
        <v>1886</v>
      </c>
      <c r="E972" s="4" t="s">
        <v>1874</v>
      </c>
      <c r="F972" s="4" t="s">
        <v>1874</v>
      </c>
      <c r="G972" s="17">
        <v>14.41</v>
      </c>
      <c r="H972" s="144">
        <v>1.6858</v>
      </c>
      <c r="I972" s="16" t="s">
        <v>1340</v>
      </c>
      <c r="J972" s="140">
        <v>1</v>
      </c>
      <c r="K972" s="140">
        <v>1</v>
      </c>
      <c r="L972" s="140">
        <v>1</v>
      </c>
    </row>
    <row r="973" spans="1:12">
      <c r="A973" s="16" t="s">
        <v>949</v>
      </c>
      <c r="B973" s="16">
        <v>611</v>
      </c>
      <c r="C973" s="16">
        <v>2</v>
      </c>
      <c r="D973" s="4" t="s">
        <v>1886</v>
      </c>
      <c r="E973" s="4" t="s">
        <v>1874</v>
      </c>
      <c r="F973" s="4" t="s">
        <v>1874</v>
      </c>
      <c r="G973" s="17">
        <v>21.33</v>
      </c>
      <c r="H973" s="144">
        <v>2.9676</v>
      </c>
      <c r="I973" s="16" t="s">
        <v>1340</v>
      </c>
      <c r="J973" s="140">
        <v>1</v>
      </c>
      <c r="K973" s="140">
        <v>1</v>
      </c>
      <c r="L973" s="140">
        <v>1</v>
      </c>
    </row>
    <row r="974" spans="1:12">
      <c r="A974" s="16" t="s">
        <v>950</v>
      </c>
      <c r="B974" s="16">
        <v>611</v>
      </c>
      <c r="C974" s="16">
        <v>3</v>
      </c>
      <c r="D974" s="4" t="s">
        <v>1886</v>
      </c>
      <c r="E974" s="4" t="s">
        <v>1874</v>
      </c>
      <c r="F974" s="4" t="s">
        <v>1874</v>
      </c>
      <c r="G974" s="17">
        <v>32.89</v>
      </c>
      <c r="H974" s="144">
        <v>4.9583000000000004</v>
      </c>
      <c r="I974" s="16" t="s">
        <v>1340</v>
      </c>
      <c r="J974" s="140">
        <v>1</v>
      </c>
      <c r="K974" s="140">
        <v>1</v>
      </c>
      <c r="L974" s="140">
        <v>1</v>
      </c>
    </row>
    <row r="975" spans="1:12">
      <c r="A975" s="16" t="s">
        <v>951</v>
      </c>
      <c r="B975" s="16">
        <v>611</v>
      </c>
      <c r="C975" s="16">
        <v>4</v>
      </c>
      <c r="D975" s="4" t="s">
        <v>1886</v>
      </c>
      <c r="E975" s="4" t="s">
        <v>1874</v>
      </c>
      <c r="F975" s="4" t="s">
        <v>1874</v>
      </c>
      <c r="G975" s="17">
        <v>43.91</v>
      </c>
      <c r="H975" s="144">
        <v>8.4604999999999997</v>
      </c>
      <c r="I975" s="16" t="s">
        <v>1340</v>
      </c>
      <c r="J975" s="140">
        <v>1</v>
      </c>
      <c r="K975" s="140">
        <v>1</v>
      </c>
      <c r="L975" s="140">
        <v>1</v>
      </c>
    </row>
    <row r="976" spans="1:12">
      <c r="A976" s="16" t="s">
        <v>952</v>
      </c>
      <c r="B976" s="16">
        <v>612</v>
      </c>
      <c r="C976" s="16">
        <v>1</v>
      </c>
      <c r="D976" s="4" t="s">
        <v>1887</v>
      </c>
      <c r="E976" s="4" t="s">
        <v>1874</v>
      </c>
      <c r="F976" s="4" t="s">
        <v>1874</v>
      </c>
      <c r="G976" s="17">
        <v>18.600000000000001</v>
      </c>
      <c r="H976" s="144">
        <v>2.5634000000000001</v>
      </c>
      <c r="I976" s="16" t="s">
        <v>1340</v>
      </c>
      <c r="J976" s="140">
        <v>1</v>
      </c>
      <c r="K976" s="140">
        <v>1</v>
      </c>
      <c r="L976" s="140">
        <v>1</v>
      </c>
    </row>
    <row r="977" spans="1:12">
      <c r="A977" s="16" t="s">
        <v>953</v>
      </c>
      <c r="B977" s="16">
        <v>612</v>
      </c>
      <c r="C977" s="16">
        <v>2</v>
      </c>
      <c r="D977" s="4" t="s">
        <v>1887</v>
      </c>
      <c r="E977" s="4" t="s">
        <v>1874</v>
      </c>
      <c r="F977" s="4" t="s">
        <v>1874</v>
      </c>
      <c r="G977" s="17">
        <v>25.31</v>
      </c>
      <c r="H977" s="144">
        <v>3.5667</v>
      </c>
      <c r="I977" s="16" t="s">
        <v>1340</v>
      </c>
      <c r="J977" s="140">
        <v>1</v>
      </c>
      <c r="K977" s="140">
        <v>1</v>
      </c>
      <c r="L977" s="140">
        <v>1</v>
      </c>
    </row>
    <row r="978" spans="1:12">
      <c r="A978" s="16" t="s">
        <v>954</v>
      </c>
      <c r="B978" s="16">
        <v>612</v>
      </c>
      <c r="C978" s="16">
        <v>3</v>
      </c>
      <c r="D978" s="4" t="s">
        <v>1887</v>
      </c>
      <c r="E978" s="4" t="s">
        <v>1874</v>
      </c>
      <c r="F978" s="4" t="s">
        <v>1874</v>
      </c>
      <c r="G978" s="17">
        <v>32.909999999999997</v>
      </c>
      <c r="H978" s="144">
        <v>4.8829000000000002</v>
      </c>
      <c r="I978" s="16" t="s">
        <v>1340</v>
      </c>
      <c r="J978" s="140">
        <v>1</v>
      </c>
      <c r="K978" s="140">
        <v>1</v>
      </c>
      <c r="L978" s="140">
        <v>1</v>
      </c>
    </row>
    <row r="979" spans="1:12">
      <c r="A979" s="16" t="s">
        <v>955</v>
      </c>
      <c r="B979" s="16">
        <v>612</v>
      </c>
      <c r="C979" s="16">
        <v>4</v>
      </c>
      <c r="D979" s="4" t="s">
        <v>1887</v>
      </c>
      <c r="E979" s="4" t="s">
        <v>1874</v>
      </c>
      <c r="F979" s="4" t="s">
        <v>1874</v>
      </c>
      <c r="G979" s="17">
        <v>40.26</v>
      </c>
      <c r="H979" s="144">
        <v>7.0346000000000002</v>
      </c>
      <c r="I979" s="16" t="s">
        <v>1340</v>
      </c>
      <c r="J979" s="140">
        <v>1</v>
      </c>
      <c r="K979" s="140">
        <v>1</v>
      </c>
      <c r="L979" s="140">
        <v>1</v>
      </c>
    </row>
    <row r="980" spans="1:12">
      <c r="A980" s="16" t="s">
        <v>956</v>
      </c>
      <c r="B980" s="16">
        <v>613</v>
      </c>
      <c r="C980" s="16">
        <v>1</v>
      </c>
      <c r="D980" s="4" t="s">
        <v>1888</v>
      </c>
      <c r="E980" s="4" t="s">
        <v>1874</v>
      </c>
      <c r="F980" s="4" t="s">
        <v>1874</v>
      </c>
      <c r="G980" s="17">
        <v>14.63</v>
      </c>
      <c r="H980" s="144">
        <v>1.8865000000000001</v>
      </c>
      <c r="I980" s="16" t="s">
        <v>1340</v>
      </c>
      <c r="J980" s="140">
        <v>1</v>
      </c>
      <c r="K980" s="140">
        <v>1</v>
      </c>
      <c r="L980" s="140">
        <v>1</v>
      </c>
    </row>
    <row r="981" spans="1:12">
      <c r="A981" s="16" t="s">
        <v>957</v>
      </c>
      <c r="B981" s="16">
        <v>613</v>
      </c>
      <c r="C981" s="16">
        <v>2</v>
      </c>
      <c r="D981" s="4" t="s">
        <v>1888</v>
      </c>
      <c r="E981" s="4" t="s">
        <v>1874</v>
      </c>
      <c r="F981" s="4" t="s">
        <v>1874</v>
      </c>
      <c r="G981" s="17">
        <v>22.47</v>
      </c>
      <c r="H981" s="144">
        <v>3.1257999999999999</v>
      </c>
      <c r="I981" s="16" t="s">
        <v>1340</v>
      </c>
      <c r="J981" s="140">
        <v>1</v>
      </c>
      <c r="K981" s="140">
        <v>1</v>
      </c>
      <c r="L981" s="140">
        <v>1</v>
      </c>
    </row>
    <row r="982" spans="1:12">
      <c r="A982" s="16" t="s">
        <v>958</v>
      </c>
      <c r="B982" s="16">
        <v>613</v>
      </c>
      <c r="C982" s="16">
        <v>3</v>
      </c>
      <c r="D982" s="4" t="s">
        <v>1888</v>
      </c>
      <c r="E982" s="4" t="s">
        <v>1874</v>
      </c>
      <c r="F982" s="4" t="s">
        <v>1874</v>
      </c>
      <c r="G982" s="17">
        <v>31.36</v>
      </c>
      <c r="H982" s="144">
        <v>4.5189000000000004</v>
      </c>
      <c r="I982" s="16" t="s">
        <v>1340</v>
      </c>
      <c r="J982" s="140">
        <v>1</v>
      </c>
      <c r="K982" s="140">
        <v>1</v>
      </c>
      <c r="L982" s="140">
        <v>1</v>
      </c>
    </row>
    <row r="983" spans="1:12">
      <c r="A983" s="16" t="s">
        <v>959</v>
      </c>
      <c r="B983" s="16">
        <v>613</v>
      </c>
      <c r="C983" s="16">
        <v>4</v>
      </c>
      <c r="D983" s="4" t="s">
        <v>1888</v>
      </c>
      <c r="E983" s="4" t="s">
        <v>1874</v>
      </c>
      <c r="F983" s="4" t="s">
        <v>1874</v>
      </c>
      <c r="G983" s="17">
        <v>32.07</v>
      </c>
      <c r="H983" s="144">
        <v>5.5829000000000004</v>
      </c>
      <c r="I983" s="16" t="s">
        <v>1340</v>
      </c>
      <c r="J983" s="140">
        <v>1</v>
      </c>
      <c r="K983" s="140">
        <v>1</v>
      </c>
      <c r="L983" s="140">
        <v>1</v>
      </c>
    </row>
    <row r="984" spans="1:12">
      <c r="A984" s="16" t="s">
        <v>960</v>
      </c>
      <c r="B984" s="16">
        <v>614</v>
      </c>
      <c r="C984" s="16">
        <v>1</v>
      </c>
      <c r="D984" s="4" t="s">
        <v>1889</v>
      </c>
      <c r="E984" s="4" t="s">
        <v>1874</v>
      </c>
      <c r="F984" s="4" t="s">
        <v>1874</v>
      </c>
      <c r="G984" s="17">
        <v>11.75</v>
      </c>
      <c r="H984" s="144">
        <v>1.2277</v>
      </c>
      <c r="I984" s="16" t="s">
        <v>1340</v>
      </c>
      <c r="J984" s="140">
        <v>1</v>
      </c>
      <c r="K984" s="140">
        <v>1</v>
      </c>
      <c r="L984" s="140">
        <v>1</v>
      </c>
    </row>
    <row r="985" spans="1:12">
      <c r="A985" s="16" t="s">
        <v>961</v>
      </c>
      <c r="B985" s="16">
        <v>614</v>
      </c>
      <c r="C985" s="16">
        <v>2</v>
      </c>
      <c r="D985" s="4" t="s">
        <v>1889</v>
      </c>
      <c r="E985" s="4" t="s">
        <v>1874</v>
      </c>
      <c r="F985" s="4" t="s">
        <v>1874</v>
      </c>
      <c r="G985" s="17">
        <v>18.850000000000001</v>
      </c>
      <c r="H985" s="144">
        <v>2.3847</v>
      </c>
      <c r="I985" s="16" t="s">
        <v>1340</v>
      </c>
      <c r="J985" s="140">
        <v>1</v>
      </c>
      <c r="K985" s="140">
        <v>1</v>
      </c>
      <c r="L985" s="140">
        <v>1</v>
      </c>
    </row>
    <row r="986" spans="1:12">
      <c r="A986" s="16" t="s">
        <v>962</v>
      </c>
      <c r="B986" s="16">
        <v>614</v>
      </c>
      <c r="C986" s="16">
        <v>3</v>
      </c>
      <c r="D986" s="4" t="s">
        <v>1889</v>
      </c>
      <c r="E986" s="4" t="s">
        <v>1874</v>
      </c>
      <c r="F986" s="4" t="s">
        <v>1874</v>
      </c>
      <c r="G986" s="17">
        <v>29.2</v>
      </c>
      <c r="H986" s="144">
        <v>4.0317999999999996</v>
      </c>
      <c r="I986" s="16" t="s">
        <v>1340</v>
      </c>
      <c r="J986" s="140">
        <v>1</v>
      </c>
      <c r="K986" s="140">
        <v>1</v>
      </c>
      <c r="L986" s="140">
        <v>1</v>
      </c>
    </row>
    <row r="987" spans="1:12">
      <c r="A987" s="16" t="s">
        <v>963</v>
      </c>
      <c r="B987" s="16">
        <v>614</v>
      </c>
      <c r="C987" s="16">
        <v>4</v>
      </c>
      <c r="D987" s="4" t="s">
        <v>1889</v>
      </c>
      <c r="E987" s="4" t="s">
        <v>1874</v>
      </c>
      <c r="F987" s="4" t="s">
        <v>1874</v>
      </c>
      <c r="G987" s="17">
        <v>40.97</v>
      </c>
      <c r="H987" s="144">
        <v>6.5067000000000004</v>
      </c>
      <c r="I987" s="16" t="s">
        <v>1340</v>
      </c>
      <c r="J987" s="140">
        <v>1</v>
      </c>
      <c r="K987" s="140">
        <v>1</v>
      </c>
      <c r="L987" s="140">
        <v>1</v>
      </c>
    </row>
    <row r="988" spans="1:12">
      <c r="A988" s="16" t="s">
        <v>964</v>
      </c>
      <c r="B988" s="16">
        <v>621</v>
      </c>
      <c r="C988" s="16">
        <v>1</v>
      </c>
      <c r="D988" s="4" t="s">
        <v>1890</v>
      </c>
      <c r="E988" s="4" t="s">
        <v>1874</v>
      </c>
      <c r="F988" s="4" t="s">
        <v>1874</v>
      </c>
      <c r="G988" s="17">
        <v>7.65</v>
      </c>
      <c r="H988" s="144">
        <v>0.67</v>
      </c>
      <c r="I988" s="16" t="s">
        <v>1340</v>
      </c>
      <c r="J988" s="140">
        <v>1</v>
      </c>
      <c r="K988" s="140">
        <v>1</v>
      </c>
      <c r="L988" s="140">
        <v>1</v>
      </c>
    </row>
    <row r="989" spans="1:12">
      <c r="A989" s="16" t="s">
        <v>965</v>
      </c>
      <c r="B989" s="16">
        <v>621</v>
      </c>
      <c r="C989" s="16">
        <v>2</v>
      </c>
      <c r="D989" s="4" t="s">
        <v>1890</v>
      </c>
      <c r="E989" s="4" t="s">
        <v>1874</v>
      </c>
      <c r="F989" s="4" t="s">
        <v>1874</v>
      </c>
      <c r="G989" s="17">
        <v>14.46</v>
      </c>
      <c r="H989" s="144">
        <v>1.7934000000000001</v>
      </c>
      <c r="I989" s="16" t="s">
        <v>1340</v>
      </c>
      <c r="J989" s="140">
        <v>1</v>
      </c>
      <c r="K989" s="140">
        <v>1</v>
      </c>
      <c r="L989" s="140">
        <v>1</v>
      </c>
    </row>
    <row r="990" spans="1:12">
      <c r="A990" s="16" t="s">
        <v>966</v>
      </c>
      <c r="B990" s="16">
        <v>621</v>
      </c>
      <c r="C990" s="16">
        <v>3</v>
      </c>
      <c r="D990" s="4" t="s">
        <v>1890</v>
      </c>
      <c r="E990" s="4" t="s">
        <v>1874</v>
      </c>
      <c r="F990" s="4" t="s">
        <v>1874</v>
      </c>
      <c r="G990" s="17">
        <v>23.87</v>
      </c>
      <c r="H990" s="144">
        <v>3.4546999999999999</v>
      </c>
      <c r="I990" s="16" t="s">
        <v>1340</v>
      </c>
      <c r="J990" s="140">
        <v>1</v>
      </c>
      <c r="K990" s="140">
        <v>1</v>
      </c>
      <c r="L990" s="140">
        <v>1</v>
      </c>
    </row>
    <row r="991" spans="1:12">
      <c r="A991" s="16" t="s">
        <v>967</v>
      </c>
      <c r="B991" s="16">
        <v>621</v>
      </c>
      <c r="C991" s="16">
        <v>4</v>
      </c>
      <c r="D991" s="4" t="s">
        <v>1890</v>
      </c>
      <c r="E991" s="4" t="s">
        <v>1874</v>
      </c>
      <c r="F991" s="4" t="s">
        <v>1874</v>
      </c>
      <c r="G991" s="17">
        <v>33.86</v>
      </c>
      <c r="H991" s="144">
        <v>6.5339999999999998</v>
      </c>
      <c r="I991" s="16" t="s">
        <v>1340</v>
      </c>
      <c r="J991" s="140">
        <v>1</v>
      </c>
      <c r="K991" s="140">
        <v>1</v>
      </c>
      <c r="L991" s="140">
        <v>1</v>
      </c>
    </row>
    <row r="992" spans="1:12">
      <c r="A992" s="16" t="s">
        <v>968</v>
      </c>
      <c r="B992" s="16">
        <v>622</v>
      </c>
      <c r="C992" s="16">
        <v>1</v>
      </c>
      <c r="D992" s="4" t="s">
        <v>1891</v>
      </c>
      <c r="E992" s="4" t="s">
        <v>1874</v>
      </c>
      <c r="F992" s="4" t="s">
        <v>1874</v>
      </c>
      <c r="G992" s="17">
        <v>11.75</v>
      </c>
      <c r="H992" s="144">
        <v>1.6402000000000001</v>
      </c>
      <c r="I992" s="16" t="s">
        <v>1340</v>
      </c>
      <c r="J992" s="140">
        <v>1</v>
      </c>
      <c r="K992" s="140">
        <v>1</v>
      </c>
      <c r="L992" s="140">
        <v>1</v>
      </c>
    </row>
    <row r="993" spans="1:12">
      <c r="A993" s="16" t="s">
        <v>969</v>
      </c>
      <c r="B993" s="16">
        <v>622</v>
      </c>
      <c r="C993" s="16">
        <v>2</v>
      </c>
      <c r="D993" s="4" t="s">
        <v>1891</v>
      </c>
      <c r="E993" s="4" t="s">
        <v>1874</v>
      </c>
      <c r="F993" s="4" t="s">
        <v>1874</v>
      </c>
      <c r="G993" s="17">
        <v>15.74</v>
      </c>
      <c r="H993" s="144">
        <v>2.2208999999999999</v>
      </c>
      <c r="I993" s="16" t="s">
        <v>1340</v>
      </c>
      <c r="J993" s="140">
        <v>1</v>
      </c>
      <c r="K993" s="140">
        <v>1</v>
      </c>
      <c r="L993" s="140">
        <v>1</v>
      </c>
    </row>
    <row r="994" spans="1:12">
      <c r="A994" s="16" t="s">
        <v>970</v>
      </c>
      <c r="B994" s="16">
        <v>622</v>
      </c>
      <c r="C994" s="16">
        <v>3</v>
      </c>
      <c r="D994" s="4" t="s">
        <v>1891</v>
      </c>
      <c r="E994" s="4" t="s">
        <v>1874</v>
      </c>
      <c r="F994" s="4" t="s">
        <v>1874</v>
      </c>
      <c r="G994" s="17">
        <v>18.55</v>
      </c>
      <c r="H994" s="144">
        <v>2.7654000000000001</v>
      </c>
      <c r="I994" s="16" t="s">
        <v>1340</v>
      </c>
      <c r="J994" s="140">
        <v>1</v>
      </c>
      <c r="K994" s="140">
        <v>1</v>
      </c>
      <c r="L994" s="140">
        <v>1</v>
      </c>
    </row>
    <row r="995" spans="1:12">
      <c r="A995" s="16" t="s">
        <v>971</v>
      </c>
      <c r="B995" s="16">
        <v>622</v>
      </c>
      <c r="C995" s="16">
        <v>4</v>
      </c>
      <c r="D995" s="4" t="s">
        <v>1891</v>
      </c>
      <c r="E995" s="4" t="s">
        <v>1874</v>
      </c>
      <c r="F995" s="4" t="s">
        <v>1874</v>
      </c>
      <c r="G995" s="17">
        <v>23.4</v>
      </c>
      <c r="H995" s="144">
        <v>4.585</v>
      </c>
      <c r="I995" s="16" t="s">
        <v>1340</v>
      </c>
      <c r="J995" s="140">
        <v>1</v>
      </c>
      <c r="K995" s="140">
        <v>1</v>
      </c>
      <c r="L995" s="140">
        <v>1</v>
      </c>
    </row>
    <row r="996" spans="1:12">
      <c r="A996" s="16" t="s">
        <v>972</v>
      </c>
      <c r="B996" s="16">
        <v>623</v>
      </c>
      <c r="C996" s="16">
        <v>1</v>
      </c>
      <c r="D996" s="4" t="s">
        <v>1892</v>
      </c>
      <c r="E996" s="4" t="s">
        <v>1874</v>
      </c>
      <c r="F996" s="4" t="s">
        <v>1874</v>
      </c>
      <c r="G996" s="17">
        <v>9.0299999999999994</v>
      </c>
      <c r="H996" s="144">
        <v>1.1332</v>
      </c>
      <c r="I996" s="16" t="s">
        <v>1340</v>
      </c>
      <c r="J996" s="140">
        <v>1</v>
      </c>
      <c r="K996" s="140">
        <v>1</v>
      </c>
      <c r="L996" s="140">
        <v>1</v>
      </c>
    </row>
    <row r="997" spans="1:12">
      <c r="A997" s="16" t="s">
        <v>973</v>
      </c>
      <c r="B997" s="16">
        <v>623</v>
      </c>
      <c r="C997" s="16">
        <v>2</v>
      </c>
      <c r="D997" s="4" t="s">
        <v>1892</v>
      </c>
      <c r="E997" s="4" t="s">
        <v>1874</v>
      </c>
      <c r="F997" s="4" t="s">
        <v>1874</v>
      </c>
      <c r="G997" s="17">
        <v>13.24</v>
      </c>
      <c r="H997" s="144">
        <v>1.5906</v>
      </c>
      <c r="I997" s="16" t="s">
        <v>1340</v>
      </c>
      <c r="J997" s="140">
        <v>1</v>
      </c>
      <c r="K997" s="140">
        <v>1</v>
      </c>
      <c r="L997" s="140">
        <v>1</v>
      </c>
    </row>
    <row r="998" spans="1:12">
      <c r="A998" s="16" t="s">
        <v>974</v>
      </c>
      <c r="B998" s="16">
        <v>623</v>
      </c>
      <c r="C998" s="16">
        <v>3</v>
      </c>
      <c r="D998" s="4" t="s">
        <v>1892</v>
      </c>
      <c r="E998" s="4" t="s">
        <v>1874</v>
      </c>
      <c r="F998" s="4" t="s">
        <v>1874</v>
      </c>
      <c r="G998" s="17">
        <v>19.690000000000001</v>
      </c>
      <c r="H998" s="144">
        <v>2.8929999999999998</v>
      </c>
      <c r="I998" s="16" t="s">
        <v>1340</v>
      </c>
      <c r="J998" s="140">
        <v>1</v>
      </c>
      <c r="K998" s="140">
        <v>1</v>
      </c>
      <c r="L998" s="140">
        <v>1</v>
      </c>
    </row>
    <row r="999" spans="1:12">
      <c r="A999" s="16" t="s">
        <v>975</v>
      </c>
      <c r="B999" s="16">
        <v>623</v>
      </c>
      <c r="C999" s="16">
        <v>4</v>
      </c>
      <c r="D999" s="4" t="s">
        <v>1892</v>
      </c>
      <c r="E999" s="4" t="s">
        <v>1874</v>
      </c>
      <c r="F999" s="4" t="s">
        <v>1874</v>
      </c>
      <c r="G999" s="17">
        <v>32.36</v>
      </c>
      <c r="H999" s="144">
        <v>3.3769</v>
      </c>
      <c r="I999" s="16" t="s">
        <v>1340</v>
      </c>
      <c r="J999" s="140">
        <v>1</v>
      </c>
      <c r="K999" s="140">
        <v>1</v>
      </c>
      <c r="L999" s="140">
        <v>1</v>
      </c>
    </row>
    <row r="1000" spans="1:12">
      <c r="A1000" s="16" t="s">
        <v>976</v>
      </c>
      <c r="B1000" s="16">
        <v>625</v>
      </c>
      <c r="C1000" s="16">
        <v>1</v>
      </c>
      <c r="D1000" s="4" t="s">
        <v>1893</v>
      </c>
      <c r="E1000" s="4" t="s">
        <v>1874</v>
      </c>
      <c r="F1000" s="4" t="s">
        <v>1874</v>
      </c>
      <c r="G1000" s="17">
        <v>10.96</v>
      </c>
      <c r="H1000" s="144">
        <v>1.1898</v>
      </c>
      <c r="I1000" s="16" t="s">
        <v>1340</v>
      </c>
      <c r="J1000" s="140">
        <v>1</v>
      </c>
      <c r="K1000" s="140">
        <v>1</v>
      </c>
      <c r="L1000" s="140">
        <v>1</v>
      </c>
    </row>
    <row r="1001" spans="1:12">
      <c r="A1001" s="16" t="s">
        <v>977</v>
      </c>
      <c r="B1001" s="16">
        <v>625</v>
      </c>
      <c r="C1001" s="16">
        <v>2</v>
      </c>
      <c r="D1001" s="4" t="s">
        <v>1893</v>
      </c>
      <c r="E1001" s="4" t="s">
        <v>1874</v>
      </c>
      <c r="F1001" s="4" t="s">
        <v>1874</v>
      </c>
      <c r="G1001" s="17">
        <v>15</v>
      </c>
      <c r="H1001" s="144">
        <v>1.8306</v>
      </c>
      <c r="I1001" s="16" t="s">
        <v>1340</v>
      </c>
      <c r="J1001" s="140">
        <v>1</v>
      </c>
      <c r="K1001" s="140">
        <v>1</v>
      </c>
      <c r="L1001" s="140">
        <v>1</v>
      </c>
    </row>
    <row r="1002" spans="1:12">
      <c r="A1002" s="16" t="s">
        <v>978</v>
      </c>
      <c r="B1002" s="16">
        <v>625</v>
      </c>
      <c r="C1002" s="16">
        <v>3</v>
      </c>
      <c r="D1002" s="4" t="s">
        <v>1893</v>
      </c>
      <c r="E1002" s="4" t="s">
        <v>1874</v>
      </c>
      <c r="F1002" s="4" t="s">
        <v>1874</v>
      </c>
      <c r="G1002" s="17">
        <v>19.37</v>
      </c>
      <c r="H1002" s="144">
        <v>2.5844999999999998</v>
      </c>
      <c r="I1002" s="16" t="s">
        <v>1340</v>
      </c>
      <c r="J1002" s="140">
        <v>1</v>
      </c>
      <c r="K1002" s="140">
        <v>1</v>
      </c>
      <c r="L1002" s="140">
        <v>1</v>
      </c>
    </row>
    <row r="1003" spans="1:12">
      <c r="A1003" s="16" t="s">
        <v>979</v>
      </c>
      <c r="B1003" s="16">
        <v>625</v>
      </c>
      <c r="C1003" s="16">
        <v>4</v>
      </c>
      <c r="D1003" s="4" t="s">
        <v>1893</v>
      </c>
      <c r="E1003" s="4" t="s">
        <v>1874</v>
      </c>
      <c r="F1003" s="4" t="s">
        <v>1874</v>
      </c>
      <c r="G1003" s="17">
        <v>32.47506405</v>
      </c>
      <c r="H1003" s="144">
        <v>2.6644000000000001</v>
      </c>
      <c r="I1003" s="16" t="s">
        <v>1340</v>
      </c>
      <c r="J1003" s="140">
        <v>1</v>
      </c>
      <c r="K1003" s="140">
        <v>1</v>
      </c>
      <c r="L1003" s="140">
        <v>1</v>
      </c>
    </row>
    <row r="1004" spans="1:12">
      <c r="A1004" s="16" t="s">
        <v>980</v>
      </c>
      <c r="B1004" s="16">
        <v>626</v>
      </c>
      <c r="C1004" s="16">
        <v>1</v>
      </c>
      <c r="D1004" s="4" t="s">
        <v>1894</v>
      </c>
      <c r="E1004" s="4" t="s">
        <v>1895</v>
      </c>
      <c r="F1004" s="4" t="s">
        <v>1895</v>
      </c>
      <c r="G1004" s="17">
        <v>2.78</v>
      </c>
      <c r="H1004" s="144">
        <v>0.16289999999999999</v>
      </c>
      <c r="I1004" s="16" t="s">
        <v>1340</v>
      </c>
      <c r="J1004" s="140">
        <v>1.26</v>
      </c>
      <c r="K1004" s="140">
        <v>1.26</v>
      </c>
      <c r="L1004" s="140">
        <v>1.26</v>
      </c>
    </row>
    <row r="1005" spans="1:12">
      <c r="A1005" s="16" t="s">
        <v>981</v>
      </c>
      <c r="B1005" s="16">
        <v>626</v>
      </c>
      <c r="C1005" s="16">
        <v>2</v>
      </c>
      <c r="D1005" s="4" t="s">
        <v>1894</v>
      </c>
      <c r="E1005" s="4" t="s">
        <v>1895</v>
      </c>
      <c r="F1005" s="4" t="s">
        <v>1895</v>
      </c>
      <c r="G1005" s="17">
        <v>3.53</v>
      </c>
      <c r="H1005" s="144">
        <v>0.21929999999999999</v>
      </c>
      <c r="I1005" s="16" t="s">
        <v>1340</v>
      </c>
      <c r="J1005" s="140">
        <v>1.26</v>
      </c>
      <c r="K1005" s="140">
        <v>1.26</v>
      </c>
      <c r="L1005" s="140">
        <v>1.26</v>
      </c>
    </row>
    <row r="1006" spans="1:12">
      <c r="A1006" s="16" t="s">
        <v>982</v>
      </c>
      <c r="B1006" s="16">
        <v>626</v>
      </c>
      <c r="C1006" s="16">
        <v>3</v>
      </c>
      <c r="D1006" s="4" t="s">
        <v>1894</v>
      </c>
      <c r="E1006" s="4" t="s">
        <v>1895</v>
      </c>
      <c r="F1006" s="4" t="s">
        <v>1895</v>
      </c>
      <c r="G1006" s="17">
        <v>7.02</v>
      </c>
      <c r="H1006" s="144">
        <v>0.58850000000000002</v>
      </c>
      <c r="I1006" s="16" t="s">
        <v>1340</v>
      </c>
      <c r="J1006" s="140">
        <v>1.26</v>
      </c>
      <c r="K1006" s="140">
        <v>1.26</v>
      </c>
      <c r="L1006" s="140">
        <v>1.26</v>
      </c>
    </row>
    <row r="1007" spans="1:12">
      <c r="A1007" s="16" t="s">
        <v>983</v>
      </c>
      <c r="B1007" s="16">
        <v>626</v>
      </c>
      <c r="C1007" s="16">
        <v>4</v>
      </c>
      <c r="D1007" s="4" t="s">
        <v>1894</v>
      </c>
      <c r="E1007" s="4" t="s">
        <v>1895</v>
      </c>
      <c r="F1007" s="4" t="s">
        <v>1895</v>
      </c>
      <c r="G1007" s="17">
        <v>7.7220000000000004</v>
      </c>
      <c r="H1007" s="144">
        <v>1.9523999999999999</v>
      </c>
      <c r="I1007" s="16" t="s">
        <v>1340</v>
      </c>
      <c r="J1007" s="140">
        <v>1.26</v>
      </c>
      <c r="K1007" s="140">
        <v>1.26</v>
      </c>
      <c r="L1007" s="140">
        <v>1.26</v>
      </c>
    </row>
    <row r="1008" spans="1:12">
      <c r="A1008" s="16" t="s">
        <v>984</v>
      </c>
      <c r="B1008" s="16">
        <v>630</v>
      </c>
      <c r="C1008" s="16">
        <v>1</v>
      </c>
      <c r="D1008" s="4" t="s">
        <v>1896</v>
      </c>
      <c r="E1008" s="4" t="s">
        <v>1874</v>
      </c>
      <c r="F1008" s="4" t="s">
        <v>1874</v>
      </c>
      <c r="G1008" s="17">
        <v>6.03</v>
      </c>
      <c r="H1008" s="144">
        <v>2.1452</v>
      </c>
      <c r="I1008" s="16" t="s">
        <v>1340</v>
      </c>
      <c r="J1008" s="140">
        <v>1</v>
      </c>
      <c r="K1008" s="140">
        <v>1</v>
      </c>
      <c r="L1008" s="140">
        <v>1</v>
      </c>
    </row>
    <row r="1009" spans="1:12">
      <c r="A1009" s="16" t="s">
        <v>985</v>
      </c>
      <c r="B1009" s="16">
        <v>630</v>
      </c>
      <c r="C1009" s="16">
        <v>2</v>
      </c>
      <c r="D1009" s="4" t="s">
        <v>1896</v>
      </c>
      <c r="E1009" s="4" t="s">
        <v>1874</v>
      </c>
      <c r="F1009" s="4" t="s">
        <v>1874</v>
      </c>
      <c r="G1009" s="17">
        <v>11.71</v>
      </c>
      <c r="H1009" s="144">
        <v>3.7353999999999998</v>
      </c>
      <c r="I1009" s="16" t="s">
        <v>1340</v>
      </c>
      <c r="J1009" s="140">
        <v>1</v>
      </c>
      <c r="K1009" s="140">
        <v>1</v>
      </c>
      <c r="L1009" s="140">
        <v>1</v>
      </c>
    </row>
    <row r="1010" spans="1:12">
      <c r="A1010" s="16" t="s">
        <v>986</v>
      </c>
      <c r="B1010" s="16">
        <v>630</v>
      </c>
      <c r="C1010" s="16">
        <v>3</v>
      </c>
      <c r="D1010" s="4" t="s">
        <v>1896</v>
      </c>
      <c r="E1010" s="4" t="s">
        <v>1874</v>
      </c>
      <c r="F1010" s="4" t="s">
        <v>1874</v>
      </c>
      <c r="G1010" s="17">
        <v>19.27</v>
      </c>
      <c r="H1010" s="144">
        <v>6.5628000000000002</v>
      </c>
      <c r="I1010" s="16" t="s">
        <v>1340</v>
      </c>
      <c r="J1010" s="140">
        <v>1</v>
      </c>
      <c r="K1010" s="140">
        <v>1</v>
      </c>
      <c r="L1010" s="140">
        <v>1</v>
      </c>
    </row>
    <row r="1011" spans="1:12">
      <c r="A1011" s="16" t="s">
        <v>987</v>
      </c>
      <c r="B1011" s="16">
        <v>630</v>
      </c>
      <c r="C1011" s="16">
        <v>4</v>
      </c>
      <c r="D1011" s="4" t="s">
        <v>1896</v>
      </c>
      <c r="E1011" s="4" t="s">
        <v>1874</v>
      </c>
      <c r="F1011" s="4" t="s">
        <v>1874</v>
      </c>
      <c r="G1011" s="17">
        <v>34.47</v>
      </c>
      <c r="H1011" s="144">
        <v>11.6792</v>
      </c>
      <c r="I1011" s="16" t="s">
        <v>1340</v>
      </c>
      <c r="J1011" s="140">
        <v>1</v>
      </c>
      <c r="K1011" s="140">
        <v>1</v>
      </c>
      <c r="L1011" s="140">
        <v>1</v>
      </c>
    </row>
    <row r="1012" spans="1:12">
      <c r="A1012" s="16" t="s">
        <v>988</v>
      </c>
      <c r="B1012" s="16">
        <v>631</v>
      </c>
      <c r="C1012" s="16">
        <v>1</v>
      </c>
      <c r="D1012" s="4" t="s">
        <v>1897</v>
      </c>
      <c r="E1012" s="4" t="s">
        <v>1874</v>
      </c>
      <c r="F1012" s="4" t="s">
        <v>1874</v>
      </c>
      <c r="G1012" s="17">
        <v>7.65</v>
      </c>
      <c r="H1012" s="144">
        <v>1.4804999999999999</v>
      </c>
      <c r="I1012" s="16" t="s">
        <v>1340</v>
      </c>
      <c r="J1012" s="140">
        <v>1</v>
      </c>
      <c r="K1012" s="140">
        <v>1</v>
      </c>
      <c r="L1012" s="140">
        <v>1</v>
      </c>
    </row>
    <row r="1013" spans="1:12">
      <c r="A1013" s="16" t="s">
        <v>989</v>
      </c>
      <c r="B1013" s="16">
        <v>631</v>
      </c>
      <c r="C1013" s="16">
        <v>2</v>
      </c>
      <c r="D1013" s="4" t="s">
        <v>1897</v>
      </c>
      <c r="E1013" s="4" t="s">
        <v>1874</v>
      </c>
      <c r="F1013" s="4" t="s">
        <v>1874</v>
      </c>
      <c r="G1013" s="17">
        <v>13.09</v>
      </c>
      <c r="H1013" s="144">
        <v>2.8307000000000002</v>
      </c>
      <c r="I1013" s="16" t="s">
        <v>1340</v>
      </c>
      <c r="J1013" s="140">
        <v>1</v>
      </c>
      <c r="K1013" s="140">
        <v>1</v>
      </c>
      <c r="L1013" s="140">
        <v>1</v>
      </c>
    </row>
    <row r="1014" spans="1:12">
      <c r="A1014" s="16" t="s">
        <v>990</v>
      </c>
      <c r="B1014" s="16">
        <v>631</v>
      </c>
      <c r="C1014" s="16">
        <v>3</v>
      </c>
      <c r="D1014" s="4" t="s">
        <v>1897</v>
      </c>
      <c r="E1014" s="4" t="s">
        <v>1874</v>
      </c>
      <c r="F1014" s="4" t="s">
        <v>1874</v>
      </c>
      <c r="G1014" s="17">
        <v>24.51</v>
      </c>
      <c r="H1014" s="144">
        <v>4.7652999999999999</v>
      </c>
      <c r="I1014" s="16" t="s">
        <v>1340</v>
      </c>
      <c r="J1014" s="140">
        <v>1</v>
      </c>
      <c r="K1014" s="140">
        <v>1</v>
      </c>
      <c r="L1014" s="140">
        <v>1</v>
      </c>
    </row>
    <row r="1015" spans="1:12">
      <c r="A1015" s="16" t="s">
        <v>991</v>
      </c>
      <c r="B1015" s="16">
        <v>631</v>
      </c>
      <c r="C1015" s="16">
        <v>4</v>
      </c>
      <c r="D1015" s="4" t="s">
        <v>1897</v>
      </c>
      <c r="E1015" s="4" t="s">
        <v>1874</v>
      </c>
      <c r="F1015" s="4" t="s">
        <v>1874</v>
      </c>
      <c r="G1015" s="17">
        <v>49.64</v>
      </c>
      <c r="H1015" s="144">
        <v>10.2377</v>
      </c>
      <c r="I1015" s="16" t="s">
        <v>1340</v>
      </c>
      <c r="J1015" s="140">
        <v>1</v>
      </c>
      <c r="K1015" s="140">
        <v>1</v>
      </c>
      <c r="L1015" s="140">
        <v>1</v>
      </c>
    </row>
    <row r="1016" spans="1:12">
      <c r="A1016" s="16" t="s">
        <v>992</v>
      </c>
      <c r="B1016" s="16">
        <v>633</v>
      </c>
      <c r="C1016" s="16">
        <v>1</v>
      </c>
      <c r="D1016" s="4" t="s">
        <v>1898</v>
      </c>
      <c r="E1016" s="4" t="s">
        <v>1874</v>
      </c>
      <c r="F1016" s="4" t="s">
        <v>1874</v>
      </c>
      <c r="G1016" s="17">
        <v>3.3</v>
      </c>
      <c r="H1016" s="144">
        <v>0.29220000000000002</v>
      </c>
      <c r="I1016" s="16" t="s">
        <v>1340</v>
      </c>
      <c r="J1016" s="140">
        <v>1</v>
      </c>
      <c r="K1016" s="140">
        <v>1</v>
      </c>
      <c r="L1016" s="140">
        <v>1</v>
      </c>
    </row>
    <row r="1017" spans="1:12">
      <c r="A1017" s="16" t="s">
        <v>993</v>
      </c>
      <c r="B1017" s="16">
        <v>633</v>
      </c>
      <c r="C1017" s="16">
        <v>2</v>
      </c>
      <c r="D1017" s="4" t="s">
        <v>1898</v>
      </c>
      <c r="E1017" s="4" t="s">
        <v>1874</v>
      </c>
      <c r="F1017" s="4" t="s">
        <v>1874</v>
      </c>
      <c r="G1017" s="17">
        <v>7.35</v>
      </c>
      <c r="H1017" s="144">
        <v>0.87109999999999999</v>
      </c>
      <c r="I1017" s="16" t="s">
        <v>1340</v>
      </c>
      <c r="J1017" s="140">
        <v>1</v>
      </c>
      <c r="K1017" s="140">
        <v>1</v>
      </c>
      <c r="L1017" s="140">
        <v>1</v>
      </c>
    </row>
    <row r="1018" spans="1:12">
      <c r="A1018" s="16" t="s">
        <v>994</v>
      </c>
      <c r="B1018" s="16">
        <v>633</v>
      </c>
      <c r="C1018" s="16">
        <v>3</v>
      </c>
      <c r="D1018" s="4" t="s">
        <v>1898</v>
      </c>
      <c r="E1018" s="4" t="s">
        <v>1874</v>
      </c>
      <c r="F1018" s="4" t="s">
        <v>1874</v>
      </c>
      <c r="G1018" s="17">
        <v>14.52</v>
      </c>
      <c r="H1018" s="144">
        <v>2.1924000000000001</v>
      </c>
      <c r="I1018" s="16" t="s">
        <v>1340</v>
      </c>
      <c r="J1018" s="140">
        <v>1</v>
      </c>
      <c r="K1018" s="140">
        <v>1</v>
      </c>
      <c r="L1018" s="140">
        <v>1</v>
      </c>
    </row>
    <row r="1019" spans="1:12">
      <c r="A1019" s="16" t="s">
        <v>995</v>
      </c>
      <c r="B1019" s="16">
        <v>633</v>
      </c>
      <c r="C1019" s="16">
        <v>4</v>
      </c>
      <c r="D1019" s="4" t="s">
        <v>1898</v>
      </c>
      <c r="E1019" s="4" t="s">
        <v>1874</v>
      </c>
      <c r="F1019" s="4" t="s">
        <v>1874</v>
      </c>
      <c r="G1019" s="17">
        <v>26.12</v>
      </c>
      <c r="H1019" s="144">
        <v>5.5705999999999998</v>
      </c>
      <c r="I1019" s="16" t="s">
        <v>1340</v>
      </c>
      <c r="J1019" s="140">
        <v>1</v>
      </c>
      <c r="K1019" s="140">
        <v>1</v>
      </c>
      <c r="L1019" s="140">
        <v>1</v>
      </c>
    </row>
    <row r="1020" spans="1:12">
      <c r="A1020" s="16" t="s">
        <v>996</v>
      </c>
      <c r="B1020" s="16">
        <v>634</v>
      </c>
      <c r="C1020" s="16">
        <v>1</v>
      </c>
      <c r="D1020" s="4" t="s">
        <v>1899</v>
      </c>
      <c r="E1020" s="4" t="s">
        <v>1874</v>
      </c>
      <c r="F1020" s="4" t="s">
        <v>1874</v>
      </c>
      <c r="G1020" s="17">
        <v>4.96</v>
      </c>
      <c r="H1020" s="144">
        <v>0.65429999999999999</v>
      </c>
      <c r="I1020" s="16" t="s">
        <v>1340</v>
      </c>
      <c r="J1020" s="140">
        <v>1</v>
      </c>
      <c r="K1020" s="140">
        <v>1</v>
      </c>
      <c r="L1020" s="140">
        <v>1</v>
      </c>
    </row>
    <row r="1021" spans="1:12">
      <c r="A1021" s="16" t="s">
        <v>997</v>
      </c>
      <c r="B1021" s="16">
        <v>634</v>
      </c>
      <c r="C1021" s="16">
        <v>2</v>
      </c>
      <c r="D1021" s="4" t="s">
        <v>1899</v>
      </c>
      <c r="E1021" s="4" t="s">
        <v>1874</v>
      </c>
      <c r="F1021" s="4" t="s">
        <v>1874</v>
      </c>
      <c r="G1021" s="17">
        <v>8.2200000000000006</v>
      </c>
      <c r="H1021" s="144">
        <v>1.2256</v>
      </c>
      <c r="I1021" s="16" t="s">
        <v>1340</v>
      </c>
      <c r="J1021" s="140">
        <v>1</v>
      </c>
      <c r="K1021" s="140">
        <v>1</v>
      </c>
      <c r="L1021" s="140">
        <v>1</v>
      </c>
    </row>
    <row r="1022" spans="1:12">
      <c r="A1022" s="16" t="s">
        <v>998</v>
      </c>
      <c r="B1022" s="16">
        <v>634</v>
      </c>
      <c r="C1022" s="16">
        <v>3</v>
      </c>
      <c r="D1022" s="4" t="s">
        <v>1899</v>
      </c>
      <c r="E1022" s="4" t="s">
        <v>1874</v>
      </c>
      <c r="F1022" s="4" t="s">
        <v>1874</v>
      </c>
      <c r="G1022" s="17">
        <v>9.9600000000000009</v>
      </c>
      <c r="H1022" s="144">
        <v>1.6086</v>
      </c>
      <c r="I1022" s="16" t="s">
        <v>1340</v>
      </c>
      <c r="J1022" s="140">
        <v>1</v>
      </c>
      <c r="K1022" s="140">
        <v>1</v>
      </c>
      <c r="L1022" s="140">
        <v>1</v>
      </c>
    </row>
    <row r="1023" spans="1:12">
      <c r="A1023" s="16" t="s">
        <v>999</v>
      </c>
      <c r="B1023" s="16">
        <v>634</v>
      </c>
      <c r="C1023" s="16">
        <v>4</v>
      </c>
      <c r="D1023" s="4" t="s">
        <v>1899</v>
      </c>
      <c r="E1023" s="4" t="s">
        <v>1874</v>
      </c>
      <c r="F1023" s="4" t="s">
        <v>1874</v>
      </c>
      <c r="G1023" s="17">
        <v>17.04</v>
      </c>
      <c r="H1023" s="144">
        <v>4.0670000000000002</v>
      </c>
      <c r="I1023" s="16" t="s">
        <v>1340</v>
      </c>
      <c r="J1023" s="140">
        <v>1</v>
      </c>
      <c r="K1023" s="140">
        <v>1</v>
      </c>
      <c r="L1023" s="140">
        <v>1</v>
      </c>
    </row>
    <row r="1024" spans="1:12">
      <c r="A1024" s="16" t="s">
        <v>1000</v>
      </c>
      <c r="B1024" s="16">
        <v>636</v>
      </c>
      <c r="C1024" s="16">
        <v>1</v>
      </c>
      <c r="D1024" s="4" t="s">
        <v>1900</v>
      </c>
      <c r="E1024" s="4" t="s">
        <v>1874</v>
      </c>
      <c r="F1024" s="4" t="s">
        <v>1874</v>
      </c>
      <c r="G1024" s="17">
        <v>5.17</v>
      </c>
      <c r="H1024" s="144">
        <v>0.62070000000000003</v>
      </c>
      <c r="I1024" s="16" t="s">
        <v>1340</v>
      </c>
      <c r="J1024" s="140">
        <v>1</v>
      </c>
      <c r="K1024" s="140">
        <v>1</v>
      </c>
      <c r="L1024" s="140">
        <v>1</v>
      </c>
    </row>
    <row r="1025" spans="1:12">
      <c r="A1025" s="16" t="s">
        <v>1001</v>
      </c>
      <c r="B1025" s="16">
        <v>636</v>
      </c>
      <c r="C1025" s="16">
        <v>2</v>
      </c>
      <c r="D1025" s="4" t="s">
        <v>1900</v>
      </c>
      <c r="E1025" s="4" t="s">
        <v>1874</v>
      </c>
      <c r="F1025" s="4" t="s">
        <v>1874</v>
      </c>
      <c r="G1025" s="17">
        <v>7.2</v>
      </c>
      <c r="H1025" s="144">
        <v>0.93279999999999996</v>
      </c>
      <c r="I1025" s="16" t="s">
        <v>1340</v>
      </c>
      <c r="J1025" s="140">
        <v>1</v>
      </c>
      <c r="K1025" s="140">
        <v>1</v>
      </c>
      <c r="L1025" s="140">
        <v>1</v>
      </c>
    </row>
    <row r="1026" spans="1:12">
      <c r="A1026" s="16" t="s">
        <v>1002</v>
      </c>
      <c r="B1026" s="16">
        <v>636</v>
      </c>
      <c r="C1026" s="16">
        <v>3</v>
      </c>
      <c r="D1026" s="4" t="s">
        <v>1900</v>
      </c>
      <c r="E1026" s="4" t="s">
        <v>1874</v>
      </c>
      <c r="F1026" s="4" t="s">
        <v>1874</v>
      </c>
      <c r="G1026" s="17">
        <v>12.94</v>
      </c>
      <c r="H1026" s="144">
        <v>1.8671</v>
      </c>
      <c r="I1026" s="16" t="s">
        <v>1340</v>
      </c>
      <c r="J1026" s="140">
        <v>1</v>
      </c>
      <c r="K1026" s="140">
        <v>1</v>
      </c>
      <c r="L1026" s="140">
        <v>1</v>
      </c>
    </row>
    <row r="1027" spans="1:12">
      <c r="A1027" s="16" t="s">
        <v>1003</v>
      </c>
      <c r="B1027" s="16">
        <v>636</v>
      </c>
      <c r="C1027" s="16">
        <v>4</v>
      </c>
      <c r="D1027" s="4" t="s">
        <v>1900</v>
      </c>
      <c r="E1027" s="4" t="s">
        <v>1874</v>
      </c>
      <c r="F1027" s="4" t="s">
        <v>1874</v>
      </c>
      <c r="G1027" s="17">
        <v>17.16</v>
      </c>
      <c r="H1027" s="144">
        <v>2.8283999999999998</v>
      </c>
      <c r="I1027" s="16" t="s">
        <v>1340</v>
      </c>
      <c r="J1027" s="140">
        <v>1</v>
      </c>
      <c r="K1027" s="140">
        <v>1</v>
      </c>
      <c r="L1027" s="140">
        <v>1</v>
      </c>
    </row>
    <row r="1028" spans="1:12">
      <c r="A1028" s="16" t="s">
        <v>1004</v>
      </c>
      <c r="B1028" s="16">
        <v>639</v>
      </c>
      <c r="C1028" s="16">
        <v>1</v>
      </c>
      <c r="D1028" s="4" t="s">
        <v>1901</v>
      </c>
      <c r="E1028" s="4" t="s">
        <v>1874</v>
      </c>
      <c r="F1028" s="4" t="s">
        <v>1874</v>
      </c>
      <c r="G1028" s="17">
        <v>5.86</v>
      </c>
      <c r="H1028" s="144">
        <v>0.49969999999999998</v>
      </c>
      <c r="I1028" s="16" t="s">
        <v>1340</v>
      </c>
      <c r="J1028" s="140">
        <v>1</v>
      </c>
      <c r="K1028" s="140">
        <v>1</v>
      </c>
      <c r="L1028" s="140">
        <v>1</v>
      </c>
    </row>
    <row r="1029" spans="1:12">
      <c r="A1029" s="16" t="s">
        <v>1005</v>
      </c>
      <c r="B1029" s="16">
        <v>639</v>
      </c>
      <c r="C1029" s="16">
        <v>2</v>
      </c>
      <c r="D1029" s="4" t="s">
        <v>1901</v>
      </c>
      <c r="E1029" s="4" t="s">
        <v>1874</v>
      </c>
      <c r="F1029" s="4" t="s">
        <v>1874</v>
      </c>
      <c r="G1029" s="17">
        <v>9.01</v>
      </c>
      <c r="H1029" s="144">
        <v>0.99819999999999998</v>
      </c>
      <c r="I1029" s="16" t="s">
        <v>1340</v>
      </c>
      <c r="J1029" s="140">
        <v>1</v>
      </c>
      <c r="K1029" s="140">
        <v>1</v>
      </c>
      <c r="L1029" s="140">
        <v>1</v>
      </c>
    </row>
    <row r="1030" spans="1:12">
      <c r="A1030" s="16" t="s">
        <v>1006</v>
      </c>
      <c r="B1030" s="16">
        <v>639</v>
      </c>
      <c r="C1030" s="16">
        <v>3</v>
      </c>
      <c r="D1030" s="4" t="s">
        <v>1901</v>
      </c>
      <c r="E1030" s="4" t="s">
        <v>1874</v>
      </c>
      <c r="F1030" s="4" t="s">
        <v>1874</v>
      </c>
      <c r="G1030" s="17">
        <v>11.49</v>
      </c>
      <c r="H1030" s="144">
        <v>1.5945</v>
      </c>
      <c r="I1030" s="16" t="s">
        <v>1340</v>
      </c>
      <c r="J1030" s="140">
        <v>1</v>
      </c>
      <c r="K1030" s="140">
        <v>1</v>
      </c>
      <c r="L1030" s="140">
        <v>1</v>
      </c>
    </row>
    <row r="1031" spans="1:12">
      <c r="A1031" s="16" t="s">
        <v>1007</v>
      </c>
      <c r="B1031" s="16">
        <v>639</v>
      </c>
      <c r="C1031" s="16">
        <v>4</v>
      </c>
      <c r="D1031" s="4" t="s">
        <v>1901</v>
      </c>
      <c r="E1031" s="4" t="s">
        <v>1874</v>
      </c>
      <c r="F1031" s="4" t="s">
        <v>1874</v>
      </c>
      <c r="G1031" s="17">
        <v>14.48</v>
      </c>
      <c r="H1031" s="144">
        <v>2.7103999999999999</v>
      </c>
      <c r="I1031" s="16" t="s">
        <v>1340</v>
      </c>
      <c r="J1031" s="140">
        <v>1</v>
      </c>
      <c r="K1031" s="140">
        <v>1</v>
      </c>
      <c r="L1031" s="140">
        <v>1</v>
      </c>
    </row>
    <row r="1032" spans="1:12">
      <c r="A1032" s="16" t="s">
        <v>1008</v>
      </c>
      <c r="B1032" s="16">
        <v>640</v>
      </c>
      <c r="C1032" s="16">
        <v>1</v>
      </c>
      <c r="D1032" s="4" t="s">
        <v>1902</v>
      </c>
      <c r="E1032" s="4" t="s">
        <v>1895</v>
      </c>
      <c r="F1032" s="4" t="s">
        <v>1895</v>
      </c>
      <c r="G1032" s="17">
        <v>2.06</v>
      </c>
      <c r="H1032" s="144">
        <v>0.1166</v>
      </c>
      <c r="I1032" s="16" t="s">
        <v>1340</v>
      </c>
      <c r="J1032" s="140">
        <v>1.26</v>
      </c>
      <c r="K1032" s="140">
        <v>1.26</v>
      </c>
      <c r="L1032" s="140">
        <v>1.26</v>
      </c>
    </row>
    <row r="1033" spans="1:12">
      <c r="A1033" s="16" t="s">
        <v>1009</v>
      </c>
      <c r="B1033" s="16">
        <v>640</v>
      </c>
      <c r="C1033" s="16">
        <v>2</v>
      </c>
      <c r="D1033" s="4" t="s">
        <v>1902</v>
      </c>
      <c r="E1033" s="4" t="s">
        <v>1895</v>
      </c>
      <c r="F1033" s="4" t="s">
        <v>1895</v>
      </c>
      <c r="G1033" s="17">
        <v>2.36</v>
      </c>
      <c r="H1033" s="144">
        <v>0.15909999999999999</v>
      </c>
      <c r="I1033" s="16" t="s">
        <v>1340</v>
      </c>
      <c r="J1033" s="140">
        <v>1.26</v>
      </c>
      <c r="K1033" s="140">
        <v>1.26</v>
      </c>
      <c r="L1033" s="140">
        <v>1.26</v>
      </c>
    </row>
    <row r="1034" spans="1:12">
      <c r="A1034" s="16" t="s">
        <v>1010</v>
      </c>
      <c r="B1034" s="16">
        <v>640</v>
      </c>
      <c r="C1034" s="16">
        <v>3</v>
      </c>
      <c r="D1034" s="4" t="s">
        <v>1902</v>
      </c>
      <c r="E1034" s="4" t="s">
        <v>1895</v>
      </c>
      <c r="F1034" s="4" t="s">
        <v>1895</v>
      </c>
      <c r="G1034" s="17">
        <v>3.37</v>
      </c>
      <c r="H1034" s="144">
        <v>0.30520000000000003</v>
      </c>
      <c r="I1034" s="16" t="s">
        <v>1340</v>
      </c>
      <c r="J1034" s="140">
        <v>1.26</v>
      </c>
      <c r="K1034" s="140">
        <v>1.26</v>
      </c>
      <c r="L1034" s="140">
        <v>1.26</v>
      </c>
    </row>
    <row r="1035" spans="1:12">
      <c r="A1035" s="16" t="s">
        <v>1011</v>
      </c>
      <c r="B1035" s="16">
        <v>640</v>
      </c>
      <c r="C1035" s="16">
        <v>4</v>
      </c>
      <c r="D1035" s="4" t="s">
        <v>1902</v>
      </c>
      <c r="E1035" s="4" t="s">
        <v>1895</v>
      </c>
      <c r="F1035" s="4" t="s">
        <v>1895</v>
      </c>
      <c r="G1035" s="17">
        <v>12.26</v>
      </c>
      <c r="H1035" s="144">
        <v>1.8967000000000001</v>
      </c>
      <c r="I1035" s="16" t="s">
        <v>1340</v>
      </c>
      <c r="J1035" s="140">
        <v>1.26</v>
      </c>
      <c r="K1035" s="140">
        <v>1.26</v>
      </c>
      <c r="L1035" s="140">
        <v>1.26</v>
      </c>
    </row>
    <row r="1036" spans="1:12">
      <c r="A1036" s="16" t="s">
        <v>1012</v>
      </c>
      <c r="B1036" s="16">
        <v>650</v>
      </c>
      <c r="C1036" s="16">
        <v>1</v>
      </c>
      <c r="D1036" s="4" t="s">
        <v>1903</v>
      </c>
      <c r="E1036" s="4" t="s">
        <v>1596</v>
      </c>
      <c r="F1036" s="4" t="s">
        <v>2011</v>
      </c>
      <c r="G1036" s="17">
        <v>2.78</v>
      </c>
      <c r="H1036" s="144">
        <v>1.0471999999999999</v>
      </c>
      <c r="I1036" s="16" t="s">
        <v>1340</v>
      </c>
      <c r="J1036" s="140">
        <v>1</v>
      </c>
      <c r="K1036" s="140">
        <v>1</v>
      </c>
      <c r="L1036" s="140">
        <v>1</v>
      </c>
    </row>
    <row r="1037" spans="1:12">
      <c r="A1037" s="16" t="s">
        <v>1013</v>
      </c>
      <c r="B1037" s="16">
        <v>650</v>
      </c>
      <c r="C1037" s="16">
        <v>2</v>
      </c>
      <c r="D1037" s="4" t="s">
        <v>1903</v>
      </c>
      <c r="E1037" s="4" t="s">
        <v>1596</v>
      </c>
      <c r="F1037" s="4" t="s">
        <v>2011</v>
      </c>
      <c r="G1037" s="17">
        <v>4.3600000000000003</v>
      </c>
      <c r="H1037" s="144">
        <v>1.3916999999999999</v>
      </c>
      <c r="I1037" s="16" t="s">
        <v>1340</v>
      </c>
      <c r="J1037" s="140">
        <v>1</v>
      </c>
      <c r="K1037" s="140">
        <v>1</v>
      </c>
      <c r="L1037" s="140">
        <v>1</v>
      </c>
    </row>
    <row r="1038" spans="1:12">
      <c r="A1038" s="16" t="s">
        <v>1014</v>
      </c>
      <c r="B1038" s="16">
        <v>650</v>
      </c>
      <c r="C1038" s="16">
        <v>3</v>
      </c>
      <c r="D1038" s="4" t="s">
        <v>1903</v>
      </c>
      <c r="E1038" s="4" t="s">
        <v>1596</v>
      </c>
      <c r="F1038" s="4" t="s">
        <v>2011</v>
      </c>
      <c r="G1038" s="17">
        <v>7.75</v>
      </c>
      <c r="H1038" s="144">
        <v>2.0886</v>
      </c>
      <c r="I1038" s="16" t="s">
        <v>1340</v>
      </c>
      <c r="J1038" s="140">
        <v>1</v>
      </c>
      <c r="K1038" s="140">
        <v>1</v>
      </c>
      <c r="L1038" s="140">
        <v>1</v>
      </c>
    </row>
    <row r="1039" spans="1:12">
      <c r="A1039" s="16" t="s">
        <v>1015</v>
      </c>
      <c r="B1039" s="16">
        <v>650</v>
      </c>
      <c r="C1039" s="16">
        <v>4</v>
      </c>
      <c r="D1039" s="4" t="s">
        <v>1903</v>
      </c>
      <c r="E1039" s="4" t="s">
        <v>1596</v>
      </c>
      <c r="F1039" s="4" t="s">
        <v>2011</v>
      </c>
      <c r="G1039" s="17">
        <v>12.17</v>
      </c>
      <c r="H1039" s="144">
        <v>3.3614999999999999</v>
      </c>
      <c r="I1039" s="16" t="s">
        <v>1340</v>
      </c>
      <c r="J1039" s="140">
        <v>1</v>
      </c>
      <c r="K1039" s="140">
        <v>1</v>
      </c>
      <c r="L1039" s="140">
        <v>1</v>
      </c>
    </row>
    <row r="1040" spans="1:12">
      <c r="A1040" s="16" t="s">
        <v>1016</v>
      </c>
      <c r="B1040" s="16">
        <v>651</v>
      </c>
      <c r="C1040" s="16">
        <v>1</v>
      </c>
      <c r="D1040" s="4" t="s">
        <v>1904</v>
      </c>
      <c r="E1040" s="4" t="s">
        <v>1596</v>
      </c>
      <c r="F1040" s="4" t="s">
        <v>2011</v>
      </c>
      <c r="G1040" s="17">
        <v>3.34</v>
      </c>
      <c r="H1040" s="144">
        <v>0.83440000000000003</v>
      </c>
      <c r="I1040" s="16" t="s">
        <v>1340</v>
      </c>
      <c r="J1040" s="140">
        <v>1</v>
      </c>
      <c r="K1040" s="140">
        <v>1</v>
      </c>
      <c r="L1040" s="140">
        <v>1</v>
      </c>
    </row>
    <row r="1041" spans="1:12">
      <c r="A1041" s="16" t="s">
        <v>1017</v>
      </c>
      <c r="B1041" s="16">
        <v>651</v>
      </c>
      <c r="C1041" s="16">
        <v>2</v>
      </c>
      <c r="D1041" s="4" t="s">
        <v>1904</v>
      </c>
      <c r="E1041" s="4" t="s">
        <v>1596</v>
      </c>
      <c r="F1041" s="4" t="s">
        <v>2011</v>
      </c>
      <c r="G1041" s="17">
        <v>4.04</v>
      </c>
      <c r="H1041" s="144">
        <v>1.1299999999999999</v>
      </c>
      <c r="I1041" s="16" t="s">
        <v>1340</v>
      </c>
      <c r="J1041" s="140">
        <v>1</v>
      </c>
      <c r="K1041" s="140">
        <v>1</v>
      </c>
      <c r="L1041" s="140">
        <v>1</v>
      </c>
    </row>
    <row r="1042" spans="1:12">
      <c r="A1042" s="16" t="s">
        <v>1018</v>
      </c>
      <c r="B1042" s="16">
        <v>651</v>
      </c>
      <c r="C1042" s="16">
        <v>3</v>
      </c>
      <c r="D1042" s="4" t="s">
        <v>1904</v>
      </c>
      <c r="E1042" s="4" t="s">
        <v>1596</v>
      </c>
      <c r="F1042" s="4" t="s">
        <v>2011</v>
      </c>
      <c r="G1042" s="17">
        <v>7.4</v>
      </c>
      <c r="H1042" s="144">
        <v>1.5558000000000001</v>
      </c>
      <c r="I1042" s="16" t="s">
        <v>1340</v>
      </c>
      <c r="J1042" s="140">
        <v>1</v>
      </c>
      <c r="K1042" s="140">
        <v>1</v>
      </c>
      <c r="L1042" s="140">
        <v>1</v>
      </c>
    </row>
    <row r="1043" spans="1:12">
      <c r="A1043" s="16" t="s">
        <v>1019</v>
      </c>
      <c r="B1043" s="16">
        <v>651</v>
      </c>
      <c r="C1043" s="16">
        <v>4</v>
      </c>
      <c r="D1043" s="4" t="s">
        <v>1904</v>
      </c>
      <c r="E1043" s="4" t="s">
        <v>1596</v>
      </c>
      <c r="F1043" s="4" t="s">
        <v>2011</v>
      </c>
      <c r="G1043" s="17">
        <v>17.52</v>
      </c>
      <c r="H1043" s="144">
        <v>3.5832000000000002</v>
      </c>
      <c r="I1043" s="16" t="s">
        <v>1340</v>
      </c>
      <c r="J1043" s="140">
        <v>1</v>
      </c>
      <c r="K1043" s="140">
        <v>1</v>
      </c>
      <c r="L1043" s="140">
        <v>1</v>
      </c>
    </row>
    <row r="1044" spans="1:12">
      <c r="A1044" s="16" t="s">
        <v>1020</v>
      </c>
      <c r="B1044" s="16">
        <v>660</v>
      </c>
      <c r="C1044" s="16">
        <v>1</v>
      </c>
      <c r="D1044" s="4" t="s">
        <v>1905</v>
      </c>
      <c r="E1044" s="4" t="s">
        <v>1596</v>
      </c>
      <c r="F1044" s="4" t="s">
        <v>2011</v>
      </c>
      <c r="G1044" s="17">
        <v>2.75</v>
      </c>
      <c r="H1044" s="144">
        <v>0.4758</v>
      </c>
      <c r="I1044" s="16" t="s">
        <v>1340</v>
      </c>
      <c r="J1044" s="140">
        <v>1</v>
      </c>
      <c r="K1044" s="140">
        <v>1</v>
      </c>
      <c r="L1044" s="140">
        <v>1</v>
      </c>
    </row>
    <row r="1045" spans="1:12">
      <c r="A1045" s="16" t="s">
        <v>1021</v>
      </c>
      <c r="B1045" s="16">
        <v>660</v>
      </c>
      <c r="C1045" s="16">
        <v>2</v>
      </c>
      <c r="D1045" s="4" t="s">
        <v>1905</v>
      </c>
      <c r="E1045" s="4" t="s">
        <v>1596</v>
      </c>
      <c r="F1045" s="4" t="s">
        <v>2011</v>
      </c>
      <c r="G1045" s="17">
        <v>3.59</v>
      </c>
      <c r="H1045" s="144">
        <v>0.58660000000000001</v>
      </c>
      <c r="I1045" s="16" t="s">
        <v>1340</v>
      </c>
      <c r="J1045" s="140">
        <v>1</v>
      </c>
      <c r="K1045" s="140">
        <v>1</v>
      </c>
      <c r="L1045" s="140">
        <v>1</v>
      </c>
    </row>
    <row r="1046" spans="1:12">
      <c r="A1046" s="16" t="s">
        <v>1022</v>
      </c>
      <c r="B1046" s="16">
        <v>660</v>
      </c>
      <c r="C1046" s="16">
        <v>3</v>
      </c>
      <c r="D1046" s="4" t="s">
        <v>1905</v>
      </c>
      <c r="E1046" s="4" t="s">
        <v>1596</v>
      </c>
      <c r="F1046" s="4" t="s">
        <v>2011</v>
      </c>
      <c r="G1046" s="17">
        <v>5.34</v>
      </c>
      <c r="H1046" s="144">
        <v>0.86980000000000002</v>
      </c>
      <c r="I1046" s="16" t="s">
        <v>1340</v>
      </c>
      <c r="J1046" s="140">
        <v>1</v>
      </c>
      <c r="K1046" s="140">
        <v>1</v>
      </c>
      <c r="L1046" s="140">
        <v>1</v>
      </c>
    </row>
    <row r="1047" spans="1:12">
      <c r="A1047" s="16" t="s">
        <v>1023</v>
      </c>
      <c r="B1047" s="16">
        <v>660</v>
      </c>
      <c r="C1047" s="16">
        <v>4</v>
      </c>
      <c r="D1047" s="4" t="s">
        <v>1905</v>
      </c>
      <c r="E1047" s="4" t="s">
        <v>1596</v>
      </c>
      <c r="F1047" s="4" t="s">
        <v>2011</v>
      </c>
      <c r="G1047" s="17">
        <v>11.14</v>
      </c>
      <c r="H1047" s="144">
        <v>1.88</v>
      </c>
      <c r="I1047" s="16" t="s">
        <v>1340</v>
      </c>
      <c r="J1047" s="140">
        <v>1</v>
      </c>
      <c r="K1047" s="140">
        <v>1</v>
      </c>
      <c r="L1047" s="140">
        <v>1</v>
      </c>
    </row>
    <row r="1048" spans="1:12">
      <c r="A1048" s="16" t="s">
        <v>1024</v>
      </c>
      <c r="B1048" s="16">
        <v>661</v>
      </c>
      <c r="C1048" s="16">
        <v>1</v>
      </c>
      <c r="D1048" s="4" t="s">
        <v>1906</v>
      </c>
      <c r="E1048" s="4" t="s">
        <v>1596</v>
      </c>
      <c r="F1048" s="4" t="s">
        <v>2011</v>
      </c>
      <c r="G1048" s="17">
        <v>2.19</v>
      </c>
      <c r="H1048" s="144">
        <v>0.50649999999999995</v>
      </c>
      <c r="I1048" s="16" t="s">
        <v>1340</v>
      </c>
      <c r="J1048" s="140">
        <v>1</v>
      </c>
      <c r="K1048" s="140">
        <v>1</v>
      </c>
      <c r="L1048" s="140">
        <v>1</v>
      </c>
    </row>
    <row r="1049" spans="1:12">
      <c r="A1049" s="16" t="s">
        <v>1025</v>
      </c>
      <c r="B1049" s="16">
        <v>661</v>
      </c>
      <c r="C1049" s="16">
        <v>2</v>
      </c>
      <c r="D1049" s="4" t="s">
        <v>1906</v>
      </c>
      <c r="E1049" s="4" t="s">
        <v>1596</v>
      </c>
      <c r="F1049" s="4" t="s">
        <v>2011</v>
      </c>
      <c r="G1049" s="17">
        <v>3.33</v>
      </c>
      <c r="H1049" s="144">
        <v>0.71199999999999997</v>
      </c>
      <c r="I1049" s="16" t="s">
        <v>1340</v>
      </c>
      <c r="J1049" s="140">
        <v>1</v>
      </c>
      <c r="K1049" s="140">
        <v>1</v>
      </c>
      <c r="L1049" s="140">
        <v>1</v>
      </c>
    </row>
    <row r="1050" spans="1:12">
      <c r="A1050" s="16" t="s">
        <v>1026</v>
      </c>
      <c r="B1050" s="16">
        <v>661</v>
      </c>
      <c r="C1050" s="16">
        <v>3</v>
      </c>
      <c r="D1050" s="4" t="s">
        <v>1906</v>
      </c>
      <c r="E1050" s="4" t="s">
        <v>1596</v>
      </c>
      <c r="F1050" s="4" t="s">
        <v>2011</v>
      </c>
      <c r="G1050" s="17">
        <v>4.82</v>
      </c>
      <c r="H1050" s="144">
        <v>1.0165999999999999</v>
      </c>
      <c r="I1050" s="16" t="s">
        <v>1340</v>
      </c>
      <c r="J1050" s="140">
        <v>1</v>
      </c>
      <c r="K1050" s="140">
        <v>1</v>
      </c>
      <c r="L1050" s="140">
        <v>1</v>
      </c>
    </row>
    <row r="1051" spans="1:12">
      <c r="A1051" s="16" t="s">
        <v>1027</v>
      </c>
      <c r="B1051" s="16">
        <v>661</v>
      </c>
      <c r="C1051" s="16">
        <v>4</v>
      </c>
      <c r="D1051" s="4" t="s">
        <v>1906</v>
      </c>
      <c r="E1051" s="4" t="s">
        <v>1596</v>
      </c>
      <c r="F1051" s="4" t="s">
        <v>2011</v>
      </c>
      <c r="G1051" s="17">
        <v>9.7100000000000009</v>
      </c>
      <c r="H1051" s="144">
        <v>1.798</v>
      </c>
      <c r="I1051" s="16" t="s">
        <v>1340</v>
      </c>
      <c r="J1051" s="140">
        <v>1</v>
      </c>
      <c r="K1051" s="140">
        <v>1</v>
      </c>
      <c r="L1051" s="140">
        <v>1</v>
      </c>
    </row>
    <row r="1052" spans="1:12">
      <c r="A1052" s="16" t="s">
        <v>1028</v>
      </c>
      <c r="B1052" s="16">
        <v>662</v>
      </c>
      <c r="C1052" s="16">
        <v>1</v>
      </c>
      <c r="D1052" s="4" t="s">
        <v>1907</v>
      </c>
      <c r="E1052" s="4" t="s">
        <v>1596</v>
      </c>
      <c r="F1052" s="4" t="s">
        <v>2011</v>
      </c>
      <c r="G1052" s="17">
        <v>3.34</v>
      </c>
      <c r="H1052" s="144">
        <v>0.42399999999999999</v>
      </c>
      <c r="I1052" s="16" t="s">
        <v>1340</v>
      </c>
      <c r="J1052" s="140">
        <v>1</v>
      </c>
      <c r="K1052" s="140">
        <v>1</v>
      </c>
      <c r="L1052" s="140">
        <v>1</v>
      </c>
    </row>
    <row r="1053" spans="1:12">
      <c r="A1053" s="16" t="s">
        <v>1029</v>
      </c>
      <c r="B1053" s="16">
        <v>662</v>
      </c>
      <c r="C1053" s="16">
        <v>2</v>
      </c>
      <c r="D1053" s="4" t="s">
        <v>1907</v>
      </c>
      <c r="E1053" s="4" t="s">
        <v>1596</v>
      </c>
      <c r="F1053" s="4" t="s">
        <v>2011</v>
      </c>
      <c r="G1053" s="17">
        <v>4.28</v>
      </c>
      <c r="H1053" s="144">
        <v>0.55459999999999998</v>
      </c>
      <c r="I1053" s="16" t="s">
        <v>1340</v>
      </c>
      <c r="J1053" s="140">
        <v>1</v>
      </c>
      <c r="K1053" s="140">
        <v>1</v>
      </c>
      <c r="L1053" s="140">
        <v>1</v>
      </c>
    </row>
    <row r="1054" spans="1:12">
      <c r="A1054" s="16" t="s">
        <v>1030</v>
      </c>
      <c r="B1054" s="16">
        <v>662</v>
      </c>
      <c r="C1054" s="16">
        <v>3</v>
      </c>
      <c r="D1054" s="4" t="s">
        <v>1907</v>
      </c>
      <c r="E1054" s="4" t="s">
        <v>1596</v>
      </c>
      <c r="F1054" s="4" t="s">
        <v>2011</v>
      </c>
      <c r="G1054" s="17">
        <v>5.93</v>
      </c>
      <c r="H1054" s="144">
        <v>0.76439999999999997</v>
      </c>
      <c r="I1054" s="16" t="s">
        <v>1340</v>
      </c>
      <c r="J1054" s="140">
        <v>1</v>
      </c>
      <c r="K1054" s="140">
        <v>1</v>
      </c>
      <c r="L1054" s="140">
        <v>1</v>
      </c>
    </row>
    <row r="1055" spans="1:12">
      <c r="A1055" s="16" t="s">
        <v>1031</v>
      </c>
      <c r="B1055" s="16">
        <v>662</v>
      </c>
      <c r="C1055" s="16">
        <v>4</v>
      </c>
      <c r="D1055" s="4" t="s">
        <v>1907</v>
      </c>
      <c r="E1055" s="4" t="s">
        <v>1596</v>
      </c>
      <c r="F1055" s="4" t="s">
        <v>2011</v>
      </c>
      <c r="G1055" s="17">
        <v>9.18</v>
      </c>
      <c r="H1055" s="144">
        <v>1.5296000000000001</v>
      </c>
      <c r="I1055" s="16" t="s">
        <v>1340</v>
      </c>
      <c r="J1055" s="140">
        <v>1</v>
      </c>
      <c r="K1055" s="140">
        <v>1</v>
      </c>
      <c r="L1055" s="140">
        <v>1</v>
      </c>
    </row>
    <row r="1056" spans="1:12">
      <c r="A1056" s="16" t="s">
        <v>1032</v>
      </c>
      <c r="B1056" s="16">
        <v>663</v>
      </c>
      <c r="C1056" s="16">
        <v>1</v>
      </c>
      <c r="D1056" s="4" t="s">
        <v>1908</v>
      </c>
      <c r="E1056" s="4" t="s">
        <v>1596</v>
      </c>
      <c r="F1056" s="4" t="s">
        <v>2011</v>
      </c>
      <c r="G1056" s="17">
        <v>2.25</v>
      </c>
      <c r="H1056" s="144">
        <v>0.40039999999999998</v>
      </c>
      <c r="I1056" s="16" t="s">
        <v>1340</v>
      </c>
      <c r="J1056" s="140">
        <v>1</v>
      </c>
      <c r="K1056" s="140">
        <v>1</v>
      </c>
      <c r="L1056" s="140">
        <v>1</v>
      </c>
    </row>
    <row r="1057" spans="1:12">
      <c r="A1057" s="16" t="s">
        <v>1033</v>
      </c>
      <c r="B1057" s="16">
        <v>663</v>
      </c>
      <c r="C1057" s="16">
        <v>2</v>
      </c>
      <c r="D1057" s="4" t="s">
        <v>1908</v>
      </c>
      <c r="E1057" s="4" t="s">
        <v>1596</v>
      </c>
      <c r="F1057" s="4" t="s">
        <v>2011</v>
      </c>
      <c r="G1057" s="17">
        <v>2.84</v>
      </c>
      <c r="H1057" s="144">
        <v>0.50629999999999997</v>
      </c>
      <c r="I1057" s="16" t="s">
        <v>1340</v>
      </c>
      <c r="J1057" s="140">
        <v>1</v>
      </c>
      <c r="K1057" s="140">
        <v>1</v>
      </c>
      <c r="L1057" s="140">
        <v>1</v>
      </c>
    </row>
    <row r="1058" spans="1:12">
      <c r="A1058" s="16" t="s">
        <v>1034</v>
      </c>
      <c r="B1058" s="16">
        <v>663</v>
      </c>
      <c r="C1058" s="16">
        <v>3</v>
      </c>
      <c r="D1058" s="4" t="s">
        <v>1908</v>
      </c>
      <c r="E1058" s="4" t="s">
        <v>1596</v>
      </c>
      <c r="F1058" s="4" t="s">
        <v>2011</v>
      </c>
      <c r="G1058" s="17">
        <v>3.88</v>
      </c>
      <c r="H1058" s="144">
        <v>0.66639999999999999</v>
      </c>
      <c r="I1058" s="16" t="s">
        <v>1340</v>
      </c>
      <c r="J1058" s="140">
        <v>1</v>
      </c>
      <c r="K1058" s="140">
        <v>1</v>
      </c>
      <c r="L1058" s="140">
        <v>1</v>
      </c>
    </row>
    <row r="1059" spans="1:12">
      <c r="A1059" s="16" t="s">
        <v>1035</v>
      </c>
      <c r="B1059" s="16">
        <v>663</v>
      </c>
      <c r="C1059" s="16">
        <v>4</v>
      </c>
      <c r="D1059" s="4" t="s">
        <v>1908</v>
      </c>
      <c r="E1059" s="4" t="s">
        <v>1596</v>
      </c>
      <c r="F1059" s="4" t="s">
        <v>2011</v>
      </c>
      <c r="G1059" s="17">
        <v>6.57</v>
      </c>
      <c r="H1059" s="144">
        <v>1.0958000000000001</v>
      </c>
      <c r="I1059" s="16" t="s">
        <v>1340</v>
      </c>
      <c r="J1059" s="140">
        <v>1</v>
      </c>
      <c r="K1059" s="140">
        <v>1</v>
      </c>
      <c r="L1059" s="140">
        <v>1</v>
      </c>
    </row>
    <row r="1060" spans="1:12">
      <c r="A1060" s="16" t="s">
        <v>1036</v>
      </c>
      <c r="B1060" s="16">
        <v>680</v>
      </c>
      <c r="C1060" s="16">
        <v>1</v>
      </c>
      <c r="D1060" s="4" t="s">
        <v>1909</v>
      </c>
      <c r="E1060" s="4" t="s">
        <v>1596</v>
      </c>
      <c r="F1060" s="4" t="s">
        <v>2011</v>
      </c>
      <c r="G1060" s="17">
        <v>3.62</v>
      </c>
      <c r="H1060" s="144">
        <v>1.2204999999999999</v>
      </c>
      <c r="I1060" s="16" t="s">
        <v>1340</v>
      </c>
      <c r="J1060" s="140">
        <v>1</v>
      </c>
      <c r="K1060" s="140">
        <v>1</v>
      </c>
      <c r="L1060" s="140">
        <v>1</v>
      </c>
    </row>
    <row r="1061" spans="1:12">
      <c r="A1061" s="16" t="s">
        <v>1037</v>
      </c>
      <c r="B1061" s="16">
        <v>680</v>
      </c>
      <c r="C1061" s="16">
        <v>2</v>
      </c>
      <c r="D1061" s="4" t="s">
        <v>1909</v>
      </c>
      <c r="E1061" s="4" t="s">
        <v>1596</v>
      </c>
      <c r="F1061" s="4" t="s">
        <v>2011</v>
      </c>
      <c r="G1061" s="17">
        <v>5.23</v>
      </c>
      <c r="H1061" s="144">
        <v>1.5740000000000001</v>
      </c>
      <c r="I1061" s="16" t="s">
        <v>1340</v>
      </c>
      <c r="J1061" s="140">
        <v>1</v>
      </c>
      <c r="K1061" s="140">
        <v>1</v>
      </c>
      <c r="L1061" s="140">
        <v>1</v>
      </c>
    </row>
    <row r="1062" spans="1:12">
      <c r="A1062" s="16" t="s">
        <v>1038</v>
      </c>
      <c r="B1062" s="16">
        <v>680</v>
      </c>
      <c r="C1062" s="16">
        <v>3</v>
      </c>
      <c r="D1062" s="4" t="s">
        <v>1909</v>
      </c>
      <c r="E1062" s="4" t="s">
        <v>1596</v>
      </c>
      <c r="F1062" s="4" t="s">
        <v>2011</v>
      </c>
      <c r="G1062" s="17">
        <v>9.67</v>
      </c>
      <c r="H1062" s="144">
        <v>2.3944999999999999</v>
      </c>
      <c r="I1062" s="16" t="s">
        <v>1340</v>
      </c>
      <c r="J1062" s="140">
        <v>1</v>
      </c>
      <c r="K1062" s="140">
        <v>1</v>
      </c>
      <c r="L1062" s="140">
        <v>1</v>
      </c>
    </row>
    <row r="1063" spans="1:12">
      <c r="A1063" s="16" t="s">
        <v>1039</v>
      </c>
      <c r="B1063" s="16">
        <v>680</v>
      </c>
      <c r="C1063" s="16">
        <v>4</v>
      </c>
      <c r="D1063" s="4" t="s">
        <v>1909</v>
      </c>
      <c r="E1063" s="4" t="s">
        <v>1596</v>
      </c>
      <c r="F1063" s="4" t="s">
        <v>2011</v>
      </c>
      <c r="G1063" s="17">
        <v>20.14</v>
      </c>
      <c r="H1063" s="144">
        <v>4.5312999999999999</v>
      </c>
      <c r="I1063" s="16" t="s">
        <v>1340</v>
      </c>
      <c r="J1063" s="140">
        <v>1</v>
      </c>
      <c r="K1063" s="140">
        <v>1</v>
      </c>
      <c r="L1063" s="140">
        <v>1</v>
      </c>
    </row>
    <row r="1064" spans="1:12">
      <c r="A1064" s="16" t="s">
        <v>1040</v>
      </c>
      <c r="B1064" s="16">
        <v>681</v>
      </c>
      <c r="C1064" s="16">
        <v>1</v>
      </c>
      <c r="D1064" s="4" t="s">
        <v>1910</v>
      </c>
      <c r="E1064" s="4" t="s">
        <v>1596</v>
      </c>
      <c r="F1064" s="4" t="s">
        <v>2011</v>
      </c>
      <c r="G1064" s="17">
        <v>2.46</v>
      </c>
      <c r="H1064" s="144">
        <v>0.92430000000000001</v>
      </c>
      <c r="I1064" s="16" t="s">
        <v>1340</v>
      </c>
      <c r="J1064" s="140">
        <v>1</v>
      </c>
      <c r="K1064" s="140">
        <v>1</v>
      </c>
      <c r="L1064" s="140">
        <v>1</v>
      </c>
    </row>
    <row r="1065" spans="1:12">
      <c r="A1065" s="16" t="s">
        <v>1041</v>
      </c>
      <c r="B1065" s="16">
        <v>681</v>
      </c>
      <c r="C1065" s="16">
        <v>2</v>
      </c>
      <c r="D1065" s="4" t="s">
        <v>1910</v>
      </c>
      <c r="E1065" s="4" t="s">
        <v>1596</v>
      </c>
      <c r="F1065" s="4" t="s">
        <v>2011</v>
      </c>
      <c r="G1065" s="17">
        <v>4.09</v>
      </c>
      <c r="H1065" s="144">
        <v>1.1336999999999999</v>
      </c>
      <c r="I1065" s="16" t="s">
        <v>1340</v>
      </c>
      <c r="J1065" s="140">
        <v>1</v>
      </c>
      <c r="K1065" s="140">
        <v>1</v>
      </c>
      <c r="L1065" s="140">
        <v>1</v>
      </c>
    </row>
    <row r="1066" spans="1:12">
      <c r="A1066" s="16" t="s">
        <v>1042</v>
      </c>
      <c r="B1066" s="16">
        <v>681</v>
      </c>
      <c r="C1066" s="16">
        <v>3</v>
      </c>
      <c r="D1066" s="4" t="s">
        <v>1910</v>
      </c>
      <c r="E1066" s="4" t="s">
        <v>1596</v>
      </c>
      <c r="F1066" s="4" t="s">
        <v>2011</v>
      </c>
      <c r="G1066" s="17">
        <v>9.07</v>
      </c>
      <c r="H1066" s="144">
        <v>1.8167</v>
      </c>
      <c r="I1066" s="16" t="s">
        <v>1340</v>
      </c>
      <c r="J1066" s="140">
        <v>1</v>
      </c>
      <c r="K1066" s="140">
        <v>1</v>
      </c>
      <c r="L1066" s="140">
        <v>1</v>
      </c>
    </row>
    <row r="1067" spans="1:12">
      <c r="A1067" s="16" t="s">
        <v>1043</v>
      </c>
      <c r="B1067" s="16">
        <v>681</v>
      </c>
      <c r="C1067" s="16">
        <v>4</v>
      </c>
      <c r="D1067" s="4" t="s">
        <v>1910</v>
      </c>
      <c r="E1067" s="4" t="s">
        <v>1596</v>
      </c>
      <c r="F1067" s="4" t="s">
        <v>2011</v>
      </c>
      <c r="G1067" s="17">
        <v>19.29</v>
      </c>
      <c r="H1067" s="144">
        <v>3.8460999999999999</v>
      </c>
      <c r="I1067" s="16" t="s">
        <v>1340</v>
      </c>
      <c r="J1067" s="140">
        <v>1</v>
      </c>
      <c r="K1067" s="140">
        <v>1</v>
      </c>
      <c r="L1067" s="140">
        <v>1</v>
      </c>
    </row>
    <row r="1068" spans="1:12">
      <c r="A1068" s="16" t="s">
        <v>1044</v>
      </c>
      <c r="B1068" s="16">
        <v>690</v>
      </c>
      <c r="C1068" s="16">
        <v>1</v>
      </c>
      <c r="D1068" s="4" t="s">
        <v>1911</v>
      </c>
      <c r="E1068" s="4" t="s">
        <v>1596</v>
      </c>
      <c r="F1068" s="4" t="s">
        <v>2011</v>
      </c>
      <c r="G1068" s="17">
        <v>4.51</v>
      </c>
      <c r="H1068" s="144">
        <v>0.80059999999999998</v>
      </c>
      <c r="I1068" s="16" t="s">
        <v>1340</v>
      </c>
      <c r="J1068" s="140">
        <v>1</v>
      </c>
      <c r="K1068" s="140">
        <v>1</v>
      </c>
      <c r="L1068" s="140">
        <v>1</v>
      </c>
    </row>
    <row r="1069" spans="1:12">
      <c r="A1069" s="16" t="s">
        <v>1045</v>
      </c>
      <c r="B1069" s="16">
        <v>690</v>
      </c>
      <c r="C1069" s="16">
        <v>2</v>
      </c>
      <c r="D1069" s="4" t="s">
        <v>1911</v>
      </c>
      <c r="E1069" s="4" t="s">
        <v>1596</v>
      </c>
      <c r="F1069" s="4" t="s">
        <v>2011</v>
      </c>
      <c r="G1069" s="17">
        <v>6.68</v>
      </c>
      <c r="H1069" s="144">
        <v>1.2498</v>
      </c>
      <c r="I1069" s="16" t="s">
        <v>1340</v>
      </c>
      <c r="J1069" s="140">
        <v>1</v>
      </c>
      <c r="K1069" s="140">
        <v>1</v>
      </c>
      <c r="L1069" s="140">
        <v>1</v>
      </c>
    </row>
    <row r="1070" spans="1:12">
      <c r="A1070" s="16" t="s">
        <v>1046</v>
      </c>
      <c r="B1070" s="16">
        <v>690</v>
      </c>
      <c r="C1070" s="16">
        <v>3</v>
      </c>
      <c r="D1070" s="4" t="s">
        <v>1911</v>
      </c>
      <c r="E1070" s="4" t="s">
        <v>1596</v>
      </c>
      <c r="F1070" s="4" t="s">
        <v>2011</v>
      </c>
      <c r="G1070" s="17">
        <v>11.86</v>
      </c>
      <c r="H1070" s="144">
        <v>1.8949</v>
      </c>
      <c r="I1070" s="16" t="s">
        <v>1340</v>
      </c>
      <c r="J1070" s="140">
        <v>1</v>
      </c>
      <c r="K1070" s="140">
        <v>1</v>
      </c>
      <c r="L1070" s="140">
        <v>1</v>
      </c>
    </row>
    <row r="1071" spans="1:12">
      <c r="A1071" s="16" t="s">
        <v>1047</v>
      </c>
      <c r="B1071" s="16">
        <v>690</v>
      </c>
      <c r="C1071" s="16">
        <v>4</v>
      </c>
      <c r="D1071" s="4" t="s">
        <v>1911</v>
      </c>
      <c r="E1071" s="4" t="s">
        <v>1596</v>
      </c>
      <c r="F1071" s="4" t="s">
        <v>2011</v>
      </c>
      <c r="G1071" s="17">
        <v>20.87</v>
      </c>
      <c r="H1071" s="144">
        <v>3.6778</v>
      </c>
      <c r="I1071" s="16" t="s">
        <v>1340</v>
      </c>
      <c r="J1071" s="140">
        <v>1</v>
      </c>
      <c r="K1071" s="140">
        <v>1</v>
      </c>
      <c r="L1071" s="140">
        <v>1</v>
      </c>
    </row>
    <row r="1072" spans="1:12">
      <c r="A1072" s="16" t="s">
        <v>1048</v>
      </c>
      <c r="B1072" s="16">
        <v>691</v>
      </c>
      <c r="C1072" s="16">
        <v>1</v>
      </c>
      <c r="D1072" s="4" t="s">
        <v>1912</v>
      </c>
      <c r="E1072" s="4" t="s">
        <v>1596</v>
      </c>
      <c r="F1072" s="4" t="s">
        <v>2011</v>
      </c>
      <c r="G1072" s="17">
        <v>3.63</v>
      </c>
      <c r="H1072" s="144">
        <v>0.74870000000000003</v>
      </c>
      <c r="I1072" s="16" t="s">
        <v>1340</v>
      </c>
      <c r="J1072" s="140">
        <v>1</v>
      </c>
      <c r="K1072" s="140">
        <v>1</v>
      </c>
      <c r="L1072" s="140">
        <v>1</v>
      </c>
    </row>
    <row r="1073" spans="1:12">
      <c r="A1073" s="16" t="s">
        <v>1049</v>
      </c>
      <c r="B1073" s="16">
        <v>691</v>
      </c>
      <c r="C1073" s="16">
        <v>2</v>
      </c>
      <c r="D1073" s="4" t="s">
        <v>1912</v>
      </c>
      <c r="E1073" s="4" t="s">
        <v>1596</v>
      </c>
      <c r="F1073" s="4" t="s">
        <v>2011</v>
      </c>
      <c r="G1073" s="17">
        <v>4.45</v>
      </c>
      <c r="H1073" s="144">
        <v>0.78659999999999997</v>
      </c>
      <c r="I1073" s="16" t="s">
        <v>1340</v>
      </c>
      <c r="J1073" s="140">
        <v>1</v>
      </c>
      <c r="K1073" s="140">
        <v>1</v>
      </c>
      <c r="L1073" s="140">
        <v>1</v>
      </c>
    </row>
    <row r="1074" spans="1:12">
      <c r="A1074" s="16" t="s">
        <v>1050</v>
      </c>
      <c r="B1074" s="16">
        <v>691</v>
      </c>
      <c r="C1074" s="16">
        <v>3</v>
      </c>
      <c r="D1074" s="4" t="s">
        <v>1912</v>
      </c>
      <c r="E1074" s="4" t="s">
        <v>1596</v>
      </c>
      <c r="F1074" s="4" t="s">
        <v>2011</v>
      </c>
      <c r="G1074" s="17">
        <v>7.06</v>
      </c>
      <c r="H1074" s="144">
        <v>1.1486000000000001</v>
      </c>
      <c r="I1074" s="16" t="s">
        <v>1340</v>
      </c>
      <c r="J1074" s="140">
        <v>1</v>
      </c>
      <c r="K1074" s="140">
        <v>1</v>
      </c>
      <c r="L1074" s="140">
        <v>1</v>
      </c>
    </row>
    <row r="1075" spans="1:12">
      <c r="A1075" s="16" t="s">
        <v>1051</v>
      </c>
      <c r="B1075" s="16">
        <v>691</v>
      </c>
      <c r="C1075" s="16">
        <v>4</v>
      </c>
      <c r="D1075" s="4" t="s">
        <v>1912</v>
      </c>
      <c r="E1075" s="4" t="s">
        <v>1596</v>
      </c>
      <c r="F1075" s="4" t="s">
        <v>2011</v>
      </c>
      <c r="G1075" s="17">
        <v>12.85</v>
      </c>
      <c r="H1075" s="144">
        <v>2.1829000000000001</v>
      </c>
      <c r="I1075" s="16" t="s">
        <v>1340</v>
      </c>
      <c r="J1075" s="140">
        <v>1</v>
      </c>
      <c r="K1075" s="140">
        <v>1</v>
      </c>
      <c r="L1075" s="140">
        <v>1</v>
      </c>
    </row>
    <row r="1076" spans="1:12">
      <c r="A1076" s="16" t="s">
        <v>1052</v>
      </c>
      <c r="B1076" s="16">
        <v>692</v>
      </c>
      <c r="C1076" s="16">
        <v>1</v>
      </c>
      <c r="D1076" s="4" t="s">
        <v>1913</v>
      </c>
      <c r="E1076" s="4" t="s">
        <v>1596</v>
      </c>
      <c r="F1076" s="4" t="s">
        <v>2011</v>
      </c>
      <c r="G1076" s="17">
        <v>2.91</v>
      </c>
      <c r="H1076" s="144">
        <v>0.55659999999999998</v>
      </c>
      <c r="I1076" s="16" t="s">
        <v>1340</v>
      </c>
      <c r="J1076" s="140">
        <v>1</v>
      </c>
      <c r="K1076" s="140">
        <v>1</v>
      </c>
      <c r="L1076" s="140">
        <v>1</v>
      </c>
    </row>
    <row r="1077" spans="1:12">
      <c r="A1077" s="16" t="s">
        <v>1053</v>
      </c>
      <c r="B1077" s="16">
        <v>692</v>
      </c>
      <c r="C1077" s="16">
        <v>2</v>
      </c>
      <c r="D1077" s="4" t="s">
        <v>1913</v>
      </c>
      <c r="E1077" s="4" t="s">
        <v>1596</v>
      </c>
      <c r="F1077" s="4" t="s">
        <v>2011</v>
      </c>
      <c r="G1077" s="17">
        <v>4.68</v>
      </c>
      <c r="H1077" s="144">
        <v>0.96199999999999997</v>
      </c>
      <c r="I1077" s="16" t="s">
        <v>1340</v>
      </c>
      <c r="J1077" s="140">
        <v>1</v>
      </c>
      <c r="K1077" s="140">
        <v>1</v>
      </c>
      <c r="L1077" s="140">
        <v>1</v>
      </c>
    </row>
    <row r="1078" spans="1:12">
      <c r="A1078" s="16" t="s">
        <v>1054</v>
      </c>
      <c r="B1078" s="16">
        <v>692</v>
      </c>
      <c r="C1078" s="16">
        <v>3</v>
      </c>
      <c r="D1078" s="4" t="s">
        <v>1913</v>
      </c>
      <c r="E1078" s="4" t="s">
        <v>1596</v>
      </c>
      <c r="F1078" s="4" t="s">
        <v>2011</v>
      </c>
      <c r="G1078" s="17">
        <v>7.21</v>
      </c>
      <c r="H1078" s="144">
        <v>1.3677999999999999</v>
      </c>
      <c r="I1078" s="16" t="s">
        <v>1340</v>
      </c>
      <c r="J1078" s="140">
        <v>1</v>
      </c>
      <c r="K1078" s="140">
        <v>1</v>
      </c>
      <c r="L1078" s="140">
        <v>1</v>
      </c>
    </row>
    <row r="1079" spans="1:12">
      <c r="A1079" s="16" t="s">
        <v>1055</v>
      </c>
      <c r="B1079" s="16">
        <v>692</v>
      </c>
      <c r="C1079" s="16">
        <v>4</v>
      </c>
      <c r="D1079" s="4" t="s">
        <v>1913</v>
      </c>
      <c r="E1079" s="4" t="s">
        <v>1596</v>
      </c>
      <c r="F1079" s="4" t="s">
        <v>2011</v>
      </c>
      <c r="G1079" s="17">
        <v>14.26</v>
      </c>
      <c r="H1079" s="144">
        <v>2.5621999999999998</v>
      </c>
      <c r="I1079" s="16" t="s">
        <v>1340</v>
      </c>
      <c r="J1079" s="140">
        <v>1</v>
      </c>
      <c r="K1079" s="140">
        <v>1</v>
      </c>
      <c r="L1079" s="140">
        <v>1</v>
      </c>
    </row>
    <row r="1080" spans="1:12">
      <c r="A1080" s="16" t="s">
        <v>1056</v>
      </c>
      <c r="B1080" s="16">
        <v>694</v>
      </c>
      <c r="C1080" s="16">
        <v>1</v>
      </c>
      <c r="D1080" s="4" t="s">
        <v>1914</v>
      </c>
      <c r="E1080" s="4" t="s">
        <v>1596</v>
      </c>
      <c r="F1080" s="4" t="s">
        <v>2011</v>
      </c>
      <c r="G1080" s="17">
        <v>2.54</v>
      </c>
      <c r="H1080" s="144">
        <v>0.48920000000000002</v>
      </c>
      <c r="I1080" s="16" t="s">
        <v>1340</v>
      </c>
      <c r="J1080" s="140">
        <v>1</v>
      </c>
      <c r="K1080" s="140">
        <v>1</v>
      </c>
      <c r="L1080" s="140">
        <v>1</v>
      </c>
    </row>
    <row r="1081" spans="1:12">
      <c r="A1081" s="16" t="s">
        <v>1057</v>
      </c>
      <c r="B1081" s="16">
        <v>694</v>
      </c>
      <c r="C1081" s="16">
        <v>2</v>
      </c>
      <c r="D1081" s="4" t="s">
        <v>1914</v>
      </c>
      <c r="E1081" s="4" t="s">
        <v>1596</v>
      </c>
      <c r="F1081" s="4" t="s">
        <v>2011</v>
      </c>
      <c r="G1081" s="17">
        <v>3.4</v>
      </c>
      <c r="H1081" s="144">
        <v>0.56369999999999998</v>
      </c>
      <c r="I1081" s="16" t="s">
        <v>1340</v>
      </c>
      <c r="J1081" s="140">
        <v>1</v>
      </c>
      <c r="K1081" s="140">
        <v>1</v>
      </c>
      <c r="L1081" s="140">
        <v>1</v>
      </c>
    </row>
    <row r="1082" spans="1:12">
      <c r="A1082" s="16" t="s">
        <v>1058</v>
      </c>
      <c r="B1082" s="16">
        <v>694</v>
      </c>
      <c r="C1082" s="16">
        <v>3</v>
      </c>
      <c r="D1082" s="4" t="s">
        <v>1914</v>
      </c>
      <c r="E1082" s="4" t="s">
        <v>1596</v>
      </c>
      <c r="F1082" s="4" t="s">
        <v>2011</v>
      </c>
      <c r="G1082" s="17">
        <v>5.29</v>
      </c>
      <c r="H1082" s="144">
        <v>0.79610000000000003</v>
      </c>
      <c r="I1082" s="16" t="s">
        <v>1340</v>
      </c>
      <c r="J1082" s="140">
        <v>1</v>
      </c>
      <c r="K1082" s="140">
        <v>1</v>
      </c>
      <c r="L1082" s="140">
        <v>1</v>
      </c>
    </row>
    <row r="1083" spans="1:12">
      <c r="A1083" s="16" t="s">
        <v>1059</v>
      </c>
      <c r="B1083" s="16">
        <v>694</v>
      </c>
      <c r="C1083" s="16">
        <v>4</v>
      </c>
      <c r="D1083" s="4" t="s">
        <v>1914</v>
      </c>
      <c r="E1083" s="4" t="s">
        <v>1596</v>
      </c>
      <c r="F1083" s="4" t="s">
        <v>2011</v>
      </c>
      <c r="G1083" s="17">
        <v>8.98</v>
      </c>
      <c r="H1083" s="144">
        <v>1.3592</v>
      </c>
      <c r="I1083" s="16" t="s">
        <v>1340</v>
      </c>
      <c r="J1083" s="140">
        <v>1</v>
      </c>
      <c r="K1083" s="140">
        <v>1</v>
      </c>
      <c r="L1083" s="140">
        <v>1</v>
      </c>
    </row>
    <row r="1084" spans="1:12">
      <c r="A1084" s="16" t="s">
        <v>1915</v>
      </c>
      <c r="B1084" s="16">
        <v>695</v>
      </c>
      <c r="C1084" s="16">
        <v>1</v>
      </c>
      <c r="D1084" s="4" t="s">
        <v>1916</v>
      </c>
      <c r="E1084" s="4" t="s">
        <v>1596</v>
      </c>
      <c r="F1084" s="4" t="s">
        <v>2011</v>
      </c>
      <c r="G1084" s="17">
        <v>3.54</v>
      </c>
      <c r="H1084" s="144">
        <v>0.5403</v>
      </c>
      <c r="I1084" s="16" t="s">
        <v>1340</v>
      </c>
      <c r="J1084" s="140">
        <v>1</v>
      </c>
      <c r="K1084" s="140">
        <v>1</v>
      </c>
      <c r="L1084" s="140">
        <v>1</v>
      </c>
    </row>
    <row r="1085" spans="1:12">
      <c r="A1085" s="16" t="s">
        <v>1917</v>
      </c>
      <c r="B1085" s="16">
        <v>695</v>
      </c>
      <c r="C1085" s="16">
        <v>2</v>
      </c>
      <c r="D1085" s="4" t="s">
        <v>1916</v>
      </c>
      <c r="E1085" s="4" t="s">
        <v>1596</v>
      </c>
      <c r="F1085" s="4" t="s">
        <v>2011</v>
      </c>
      <c r="G1085" s="17">
        <v>3.54</v>
      </c>
      <c r="H1085" s="144">
        <v>0.66520000000000001</v>
      </c>
      <c r="I1085" s="16" t="s">
        <v>1340</v>
      </c>
      <c r="J1085" s="140">
        <v>1</v>
      </c>
      <c r="K1085" s="140">
        <v>1</v>
      </c>
      <c r="L1085" s="140">
        <v>1</v>
      </c>
    </row>
    <row r="1086" spans="1:12">
      <c r="A1086" s="16" t="s">
        <v>1918</v>
      </c>
      <c r="B1086" s="16">
        <v>695</v>
      </c>
      <c r="C1086" s="16">
        <v>3</v>
      </c>
      <c r="D1086" s="4" t="s">
        <v>1916</v>
      </c>
      <c r="E1086" s="4" t="s">
        <v>1596</v>
      </c>
      <c r="F1086" s="4" t="s">
        <v>2011</v>
      </c>
      <c r="G1086" s="17">
        <v>8.48</v>
      </c>
      <c r="H1086" s="144">
        <v>1.2192000000000001</v>
      </c>
      <c r="I1086" s="16" t="s">
        <v>1340</v>
      </c>
      <c r="J1086" s="140">
        <v>1</v>
      </c>
      <c r="K1086" s="140">
        <v>1</v>
      </c>
      <c r="L1086" s="140">
        <v>1</v>
      </c>
    </row>
    <row r="1087" spans="1:12">
      <c r="A1087" s="16" t="s">
        <v>1919</v>
      </c>
      <c r="B1087" s="16">
        <v>695</v>
      </c>
      <c r="C1087" s="16">
        <v>4</v>
      </c>
      <c r="D1087" s="4" t="s">
        <v>1916</v>
      </c>
      <c r="E1087" s="4" t="s">
        <v>1596</v>
      </c>
      <c r="F1087" s="4" t="s">
        <v>2011</v>
      </c>
      <c r="G1087" s="17">
        <v>22.52</v>
      </c>
      <c r="H1087" s="144">
        <v>3.7944</v>
      </c>
      <c r="I1087" s="16" t="s">
        <v>1340</v>
      </c>
      <c r="J1087" s="140">
        <v>1</v>
      </c>
      <c r="K1087" s="140">
        <v>1</v>
      </c>
      <c r="L1087" s="140">
        <v>1</v>
      </c>
    </row>
    <row r="1088" spans="1:12">
      <c r="A1088" s="16" t="s">
        <v>1920</v>
      </c>
      <c r="B1088" s="16">
        <v>696</v>
      </c>
      <c r="C1088" s="16">
        <v>1</v>
      </c>
      <c r="D1088" s="4" t="s">
        <v>1921</v>
      </c>
      <c r="E1088" s="4" t="s">
        <v>1596</v>
      </c>
      <c r="F1088" s="4" t="s">
        <v>2011</v>
      </c>
      <c r="G1088" s="17">
        <v>2.63</v>
      </c>
      <c r="H1088" s="144">
        <v>0.54830000000000001</v>
      </c>
      <c r="I1088" s="16" t="s">
        <v>1340</v>
      </c>
      <c r="J1088" s="140">
        <v>1</v>
      </c>
      <c r="K1088" s="140">
        <v>1</v>
      </c>
      <c r="L1088" s="140">
        <v>1</v>
      </c>
    </row>
    <row r="1089" spans="1:12">
      <c r="A1089" s="16" t="s">
        <v>1922</v>
      </c>
      <c r="B1089" s="16">
        <v>696</v>
      </c>
      <c r="C1089" s="16">
        <v>2</v>
      </c>
      <c r="D1089" s="4" t="s">
        <v>1921</v>
      </c>
      <c r="E1089" s="4" t="s">
        <v>1596</v>
      </c>
      <c r="F1089" s="4" t="s">
        <v>2011</v>
      </c>
      <c r="G1089" s="17">
        <v>3.4</v>
      </c>
      <c r="H1089" s="144">
        <v>0.7298</v>
      </c>
      <c r="I1089" s="16" t="s">
        <v>1340</v>
      </c>
      <c r="J1089" s="140">
        <v>1</v>
      </c>
      <c r="K1089" s="140">
        <v>1</v>
      </c>
      <c r="L1089" s="140">
        <v>1</v>
      </c>
    </row>
    <row r="1090" spans="1:12">
      <c r="A1090" s="16" t="s">
        <v>1923</v>
      </c>
      <c r="B1090" s="16">
        <v>696</v>
      </c>
      <c r="C1090" s="16">
        <v>3</v>
      </c>
      <c r="D1090" s="4" t="s">
        <v>1921</v>
      </c>
      <c r="E1090" s="4" t="s">
        <v>1596</v>
      </c>
      <c r="F1090" s="4" t="s">
        <v>2011</v>
      </c>
      <c r="G1090" s="17">
        <v>4.47</v>
      </c>
      <c r="H1090" s="144">
        <v>0.98199999999999998</v>
      </c>
      <c r="I1090" s="16" t="s">
        <v>1340</v>
      </c>
      <c r="J1090" s="140">
        <v>1</v>
      </c>
      <c r="K1090" s="140">
        <v>1</v>
      </c>
      <c r="L1090" s="140">
        <v>1</v>
      </c>
    </row>
    <row r="1091" spans="1:12">
      <c r="A1091" s="16" t="s">
        <v>1924</v>
      </c>
      <c r="B1091" s="16">
        <v>696</v>
      </c>
      <c r="C1091" s="16">
        <v>4</v>
      </c>
      <c r="D1091" s="4" t="s">
        <v>1921</v>
      </c>
      <c r="E1091" s="4" t="s">
        <v>1596</v>
      </c>
      <c r="F1091" s="4" t="s">
        <v>2011</v>
      </c>
      <c r="G1091" s="17">
        <v>10.26</v>
      </c>
      <c r="H1091" s="144">
        <v>1.9233</v>
      </c>
      <c r="I1091" s="16" t="s">
        <v>1340</v>
      </c>
      <c r="J1091" s="140">
        <v>1</v>
      </c>
      <c r="K1091" s="140">
        <v>1</v>
      </c>
      <c r="L1091" s="140">
        <v>1</v>
      </c>
    </row>
    <row r="1092" spans="1:12">
      <c r="A1092" s="16" t="s">
        <v>1060</v>
      </c>
      <c r="B1092" s="16">
        <v>710</v>
      </c>
      <c r="C1092" s="16">
        <v>1</v>
      </c>
      <c r="D1092" s="4" t="s">
        <v>1925</v>
      </c>
      <c r="E1092" s="4" t="s">
        <v>1596</v>
      </c>
      <c r="F1092" s="4" t="s">
        <v>2011</v>
      </c>
      <c r="G1092" s="17">
        <v>3.97</v>
      </c>
      <c r="H1092" s="144">
        <v>0.8498</v>
      </c>
      <c r="I1092" s="16" t="s">
        <v>1340</v>
      </c>
      <c r="J1092" s="140">
        <v>1</v>
      </c>
      <c r="K1092" s="140">
        <v>1</v>
      </c>
      <c r="L1092" s="140">
        <v>1</v>
      </c>
    </row>
    <row r="1093" spans="1:12">
      <c r="A1093" s="16" t="s">
        <v>1061</v>
      </c>
      <c r="B1093" s="16">
        <v>710</v>
      </c>
      <c r="C1093" s="16">
        <v>2</v>
      </c>
      <c r="D1093" s="4" t="s">
        <v>1925</v>
      </c>
      <c r="E1093" s="4" t="s">
        <v>1596</v>
      </c>
      <c r="F1093" s="4" t="s">
        <v>2011</v>
      </c>
      <c r="G1093" s="17">
        <v>5.79</v>
      </c>
      <c r="H1093" s="144">
        <v>1.2183999999999999</v>
      </c>
      <c r="I1093" s="16" t="s">
        <v>1340</v>
      </c>
      <c r="J1093" s="140">
        <v>1</v>
      </c>
      <c r="K1093" s="140">
        <v>1</v>
      </c>
      <c r="L1093" s="140">
        <v>1</v>
      </c>
    </row>
    <row r="1094" spans="1:12">
      <c r="A1094" s="16" t="s">
        <v>1062</v>
      </c>
      <c r="B1094" s="16">
        <v>710</v>
      </c>
      <c r="C1094" s="16">
        <v>3</v>
      </c>
      <c r="D1094" s="4" t="s">
        <v>1925</v>
      </c>
      <c r="E1094" s="4" t="s">
        <v>1596</v>
      </c>
      <c r="F1094" s="4" t="s">
        <v>2011</v>
      </c>
      <c r="G1094" s="17">
        <v>9.18</v>
      </c>
      <c r="H1094" s="144">
        <v>1.8140000000000001</v>
      </c>
      <c r="I1094" s="16" t="s">
        <v>1340</v>
      </c>
      <c r="J1094" s="140">
        <v>1</v>
      </c>
      <c r="K1094" s="140">
        <v>1</v>
      </c>
      <c r="L1094" s="140">
        <v>1</v>
      </c>
    </row>
    <row r="1095" spans="1:12">
      <c r="A1095" s="16" t="s">
        <v>1063</v>
      </c>
      <c r="B1095" s="16">
        <v>710</v>
      </c>
      <c r="C1095" s="16">
        <v>4</v>
      </c>
      <c r="D1095" s="4" t="s">
        <v>1925</v>
      </c>
      <c r="E1095" s="4" t="s">
        <v>1596</v>
      </c>
      <c r="F1095" s="4" t="s">
        <v>2011</v>
      </c>
      <c r="G1095" s="17">
        <v>14.71</v>
      </c>
      <c r="H1095" s="144">
        <v>3.3908</v>
      </c>
      <c r="I1095" s="16" t="s">
        <v>1340</v>
      </c>
      <c r="J1095" s="140">
        <v>1</v>
      </c>
      <c r="K1095" s="140">
        <v>1</v>
      </c>
      <c r="L1095" s="140">
        <v>1</v>
      </c>
    </row>
    <row r="1096" spans="1:12">
      <c r="A1096" s="16" t="s">
        <v>1064</v>
      </c>
      <c r="B1096" s="16">
        <v>711</v>
      </c>
      <c r="C1096" s="16">
        <v>1</v>
      </c>
      <c r="D1096" s="4" t="s">
        <v>1926</v>
      </c>
      <c r="E1096" s="4" t="s">
        <v>1596</v>
      </c>
      <c r="F1096" s="4" t="s">
        <v>2011</v>
      </c>
      <c r="G1096" s="17">
        <v>4.1100000000000003</v>
      </c>
      <c r="H1096" s="144">
        <v>0.84299999999999997</v>
      </c>
      <c r="I1096" s="16" t="s">
        <v>1340</v>
      </c>
      <c r="J1096" s="140">
        <v>1</v>
      </c>
      <c r="K1096" s="140">
        <v>1</v>
      </c>
      <c r="L1096" s="140">
        <v>1</v>
      </c>
    </row>
    <row r="1097" spans="1:12">
      <c r="A1097" s="16" t="s">
        <v>1065</v>
      </c>
      <c r="B1097" s="16">
        <v>711</v>
      </c>
      <c r="C1097" s="16">
        <v>2</v>
      </c>
      <c r="D1097" s="4" t="s">
        <v>1926</v>
      </c>
      <c r="E1097" s="4" t="s">
        <v>1596</v>
      </c>
      <c r="F1097" s="4" t="s">
        <v>2011</v>
      </c>
      <c r="G1097" s="17">
        <v>5.6</v>
      </c>
      <c r="H1097" s="144">
        <v>1.0521</v>
      </c>
      <c r="I1097" s="16" t="s">
        <v>1340</v>
      </c>
      <c r="J1097" s="140">
        <v>1</v>
      </c>
      <c r="K1097" s="140">
        <v>1</v>
      </c>
      <c r="L1097" s="140">
        <v>1</v>
      </c>
    </row>
    <row r="1098" spans="1:12">
      <c r="A1098" s="16" t="s">
        <v>1066</v>
      </c>
      <c r="B1098" s="16">
        <v>711</v>
      </c>
      <c r="C1098" s="16">
        <v>3</v>
      </c>
      <c r="D1098" s="4" t="s">
        <v>1926</v>
      </c>
      <c r="E1098" s="4" t="s">
        <v>1596</v>
      </c>
      <c r="F1098" s="4" t="s">
        <v>2011</v>
      </c>
      <c r="G1098" s="17">
        <v>9.1300000000000008</v>
      </c>
      <c r="H1098" s="144">
        <v>1.6820999999999999</v>
      </c>
      <c r="I1098" s="16" t="s">
        <v>1340</v>
      </c>
      <c r="J1098" s="140">
        <v>1</v>
      </c>
      <c r="K1098" s="140">
        <v>1</v>
      </c>
      <c r="L1098" s="140">
        <v>1</v>
      </c>
    </row>
    <row r="1099" spans="1:12">
      <c r="A1099" s="16" t="s">
        <v>1067</v>
      </c>
      <c r="B1099" s="16">
        <v>711</v>
      </c>
      <c r="C1099" s="16">
        <v>4</v>
      </c>
      <c r="D1099" s="4" t="s">
        <v>1926</v>
      </c>
      <c r="E1099" s="4" t="s">
        <v>1596</v>
      </c>
      <c r="F1099" s="4" t="s">
        <v>2011</v>
      </c>
      <c r="G1099" s="17">
        <v>16.059999999999999</v>
      </c>
      <c r="H1099" s="144">
        <v>3.2776999999999998</v>
      </c>
      <c r="I1099" s="16" t="s">
        <v>1340</v>
      </c>
      <c r="J1099" s="140">
        <v>1</v>
      </c>
      <c r="K1099" s="140">
        <v>1</v>
      </c>
      <c r="L1099" s="140">
        <v>1</v>
      </c>
    </row>
    <row r="1100" spans="1:12">
      <c r="A1100" s="16" t="s">
        <v>1068</v>
      </c>
      <c r="B1100" s="16">
        <v>720</v>
      </c>
      <c r="C1100" s="16">
        <v>1</v>
      </c>
      <c r="D1100" s="4" t="s">
        <v>1927</v>
      </c>
      <c r="E1100" s="4" t="s">
        <v>1596</v>
      </c>
      <c r="F1100" s="4" t="s">
        <v>2011</v>
      </c>
      <c r="G1100" s="17">
        <v>2.96</v>
      </c>
      <c r="H1100" s="144">
        <v>0.4526</v>
      </c>
      <c r="I1100" s="16" t="s">
        <v>1340</v>
      </c>
      <c r="J1100" s="140">
        <v>1</v>
      </c>
      <c r="K1100" s="140">
        <v>1</v>
      </c>
      <c r="L1100" s="140">
        <v>1</v>
      </c>
    </row>
    <row r="1101" spans="1:12">
      <c r="A1101" s="16" t="s">
        <v>1069</v>
      </c>
      <c r="B1101" s="16">
        <v>720</v>
      </c>
      <c r="C1101" s="16">
        <v>2</v>
      </c>
      <c r="D1101" s="4" t="s">
        <v>1927</v>
      </c>
      <c r="E1101" s="4" t="s">
        <v>1596</v>
      </c>
      <c r="F1101" s="4" t="s">
        <v>2011</v>
      </c>
      <c r="G1101" s="17">
        <v>3.74</v>
      </c>
      <c r="H1101" s="144">
        <v>0.57030000000000003</v>
      </c>
      <c r="I1101" s="16" t="s">
        <v>1340</v>
      </c>
      <c r="J1101" s="140">
        <v>1</v>
      </c>
      <c r="K1101" s="140">
        <v>1</v>
      </c>
      <c r="L1101" s="140">
        <v>1</v>
      </c>
    </row>
    <row r="1102" spans="1:12">
      <c r="A1102" s="16" t="s">
        <v>1070</v>
      </c>
      <c r="B1102" s="16">
        <v>720</v>
      </c>
      <c r="C1102" s="16">
        <v>3</v>
      </c>
      <c r="D1102" s="4" t="s">
        <v>1927</v>
      </c>
      <c r="E1102" s="4" t="s">
        <v>1596</v>
      </c>
      <c r="F1102" s="4" t="s">
        <v>2011</v>
      </c>
      <c r="G1102" s="17">
        <v>5.16</v>
      </c>
      <c r="H1102" s="144">
        <v>0.79930000000000001</v>
      </c>
      <c r="I1102" s="16" t="s">
        <v>1340</v>
      </c>
      <c r="J1102" s="140">
        <v>1</v>
      </c>
      <c r="K1102" s="140">
        <v>1</v>
      </c>
      <c r="L1102" s="140">
        <v>1</v>
      </c>
    </row>
    <row r="1103" spans="1:12">
      <c r="A1103" s="16" t="s">
        <v>1071</v>
      </c>
      <c r="B1103" s="16">
        <v>720</v>
      </c>
      <c r="C1103" s="16">
        <v>4</v>
      </c>
      <c r="D1103" s="4" t="s">
        <v>1927</v>
      </c>
      <c r="E1103" s="4" t="s">
        <v>1596</v>
      </c>
      <c r="F1103" s="4" t="s">
        <v>2011</v>
      </c>
      <c r="G1103" s="17">
        <v>7.82</v>
      </c>
      <c r="H1103" s="144">
        <v>1.4005000000000001</v>
      </c>
      <c r="I1103" s="16" t="s">
        <v>1340</v>
      </c>
      <c r="J1103" s="140">
        <v>1</v>
      </c>
      <c r="K1103" s="140">
        <v>1</v>
      </c>
      <c r="L1103" s="140">
        <v>1</v>
      </c>
    </row>
    <row r="1104" spans="1:12">
      <c r="A1104" s="16" t="s">
        <v>1072</v>
      </c>
      <c r="B1104" s="16">
        <v>721</v>
      </c>
      <c r="C1104" s="16">
        <v>1</v>
      </c>
      <c r="D1104" s="4" t="s">
        <v>1928</v>
      </c>
      <c r="E1104" s="4" t="s">
        <v>1596</v>
      </c>
      <c r="F1104" s="4" t="s">
        <v>2011</v>
      </c>
      <c r="G1104" s="17">
        <v>3.26</v>
      </c>
      <c r="H1104" s="144">
        <v>0.4425</v>
      </c>
      <c r="I1104" s="16" t="s">
        <v>1340</v>
      </c>
      <c r="J1104" s="140">
        <v>1</v>
      </c>
      <c r="K1104" s="140">
        <v>1</v>
      </c>
      <c r="L1104" s="140">
        <v>1</v>
      </c>
    </row>
    <row r="1105" spans="1:12">
      <c r="A1105" s="16" t="s">
        <v>1073</v>
      </c>
      <c r="B1105" s="16">
        <v>721</v>
      </c>
      <c r="C1105" s="16">
        <v>2</v>
      </c>
      <c r="D1105" s="4" t="s">
        <v>1928</v>
      </c>
      <c r="E1105" s="4" t="s">
        <v>1596</v>
      </c>
      <c r="F1105" s="4" t="s">
        <v>2011</v>
      </c>
      <c r="G1105" s="17">
        <v>3.99</v>
      </c>
      <c r="H1105" s="144">
        <v>0.56279999999999997</v>
      </c>
      <c r="I1105" s="16" t="s">
        <v>1340</v>
      </c>
      <c r="J1105" s="140">
        <v>1</v>
      </c>
      <c r="K1105" s="140">
        <v>1</v>
      </c>
      <c r="L1105" s="140">
        <v>1</v>
      </c>
    </row>
    <row r="1106" spans="1:12">
      <c r="A1106" s="16" t="s">
        <v>1074</v>
      </c>
      <c r="B1106" s="16">
        <v>721</v>
      </c>
      <c r="C1106" s="16">
        <v>3</v>
      </c>
      <c r="D1106" s="4" t="s">
        <v>1928</v>
      </c>
      <c r="E1106" s="4" t="s">
        <v>1596</v>
      </c>
      <c r="F1106" s="4" t="s">
        <v>2011</v>
      </c>
      <c r="G1106" s="17">
        <v>5.85</v>
      </c>
      <c r="H1106" s="144">
        <v>0.8659</v>
      </c>
      <c r="I1106" s="16" t="s">
        <v>1340</v>
      </c>
      <c r="J1106" s="140">
        <v>1</v>
      </c>
      <c r="K1106" s="140">
        <v>1</v>
      </c>
      <c r="L1106" s="140">
        <v>1</v>
      </c>
    </row>
    <row r="1107" spans="1:12">
      <c r="A1107" s="16" t="s">
        <v>1075</v>
      </c>
      <c r="B1107" s="16">
        <v>721</v>
      </c>
      <c r="C1107" s="16">
        <v>4</v>
      </c>
      <c r="D1107" s="4" t="s">
        <v>1928</v>
      </c>
      <c r="E1107" s="4" t="s">
        <v>1596</v>
      </c>
      <c r="F1107" s="4" t="s">
        <v>2011</v>
      </c>
      <c r="G1107" s="17">
        <v>9.5399999999999991</v>
      </c>
      <c r="H1107" s="144">
        <v>1.6137999999999999</v>
      </c>
      <c r="I1107" s="16" t="s">
        <v>1340</v>
      </c>
      <c r="J1107" s="140">
        <v>1</v>
      </c>
      <c r="K1107" s="140">
        <v>1</v>
      </c>
      <c r="L1107" s="140">
        <v>1</v>
      </c>
    </row>
    <row r="1108" spans="1:12">
      <c r="A1108" s="16" t="s">
        <v>1076</v>
      </c>
      <c r="B1108" s="16">
        <v>722</v>
      </c>
      <c r="C1108" s="16">
        <v>1</v>
      </c>
      <c r="D1108" s="4" t="s">
        <v>1929</v>
      </c>
      <c r="E1108" s="4" t="s">
        <v>1596</v>
      </c>
      <c r="F1108" s="4" t="s">
        <v>2011</v>
      </c>
      <c r="G1108" s="17">
        <v>1.99</v>
      </c>
      <c r="H1108" s="144">
        <v>0.30990000000000001</v>
      </c>
      <c r="I1108" s="16" t="s">
        <v>1340</v>
      </c>
      <c r="J1108" s="140">
        <v>1</v>
      </c>
      <c r="K1108" s="140">
        <v>1</v>
      </c>
      <c r="L1108" s="140">
        <v>1</v>
      </c>
    </row>
    <row r="1109" spans="1:12">
      <c r="A1109" s="16" t="s">
        <v>1077</v>
      </c>
      <c r="B1109" s="16">
        <v>722</v>
      </c>
      <c r="C1109" s="16">
        <v>2</v>
      </c>
      <c r="D1109" s="4" t="s">
        <v>1929</v>
      </c>
      <c r="E1109" s="4" t="s">
        <v>1596</v>
      </c>
      <c r="F1109" s="4" t="s">
        <v>2011</v>
      </c>
      <c r="G1109" s="17">
        <v>2.61</v>
      </c>
      <c r="H1109" s="144">
        <v>0.42909999999999998</v>
      </c>
      <c r="I1109" s="16" t="s">
        <v>1340</v>
      </c>
      <c r="J1109" s="140">
        <v>1</v>
      </c>
      <c r="K1109" s="140">
        <v>1</v>
      </c>
      <c r="L1109" s="140">
        <v>1</v>
      </c>
    </row>
    <row r="1110" spans="1:12">
      <c r="A1110" s="16" t="s">
        <v>1078</v>
      </c>
      <c r="B1110" s="16">
        <v>722</v>
      </c>
      <c r="C1110" s="16">
        <v>3</v>
      </c>
      <c r="D1110" s="4" t="s">
        <v>1929</v>
      </c>
      <c r="E1110" s="4" t="s">
        <v>1596</v>
      </c>
      <c r="F1110" s="4" t="s">
        <v>2011</v>
      </c>
      <c r="G1110" s="17">
        <v>3.43</v>
      </c>
      <c r="H1110" s="144">
        <v>0.57130000000000003</v>
      </c>
      <c r="I1110" s="16" t="s">
        <v>1340</v>
      </c>
      <c r="J1110" s="140">
        <v>1</v>
      </c>
      <c r="K1110" s="140">
        <v>1</v>
      </c>
      <c r="L1110" s="140">
        <v>1</v>
      </c>
    </row>
    <row r="1111" spans="1:12">
      <c r="A1111" s="16" t="s">
        <v>1079</v>
      </c>
      <c r="B1111" s="16">
        <v>722</v>
      </c>
      <c r="C1111" s="16">
        <v>4</v>
      </c>
      <c r="D1111" s="4" t="s">
        <v>1929</v>
      </c>
      <c r="E1111" s="4" t="s">
        <v>1596</v>
      </c>
      <c r="F1111" s="4" t="s">
        <v>2011</v>
      </c>
      <c r="G1111" s="17">
        <v>5.18</v>
      </c>
      <c r="H1111" s="144">
        <v>0.85519999999999996</v>
      </c>
      <c r="I1111" s="16" t="s">
        <v>1340</v>
      </c>
      <c r="J1111" s="140">
        <v>1</v>
      </c>
      <c r="K1111" s="140">
        <v>1</v>
      </c>
      <c r="L1111" s="140">
        <v>1</v>
      </c>
    </row>
    <row r="1112" spans="1:12">
      <c r="A1112" s="16" t="s">
        <v>1080</v>
      </c>
      <c r="B1112" s="16">
        <v>723</v>
      </c>
      <c r="C1112" s="16">
        <v>1</v>
      </c>
      <c r="D1112" s="4" t="s">
        <v>1930</v>
      </c>
      <c r="E1112" s="4" t="s">
        <v>1596</v>
      </c>
      <c r="F1112" s="4" t="s">
        <v>2011</v>
      </c>
      <c r="G1112" s="17">
        <v>1.88</v>
      </c>
      <c r="H1112" s="144">
        <v>0.29160000000000003</v>
      </c>
      <c r="I1112" s="16" t="s">
        <v>1340</v>
      </c>
      <c r="J1112" s="140">
        <v>1</v>
      </c>
      <c r="K1112" s="140">
        <v>1</v>
      </c>
      <c r="L1112" s="140">
        <v>1</v>
      </c>
    </row>
    <row r="1113" spans="1:12">
      <c r="A1113" s="16" t="s">
        <v>1081</v>
      </c>
      <c r="B1113" s="16">
        <v>723</v>
      </c>
      <c r="C1113" s="16">
        <v>2</v>
      </c>
      <c r="D1113" s="4" t="s">
        <v>1930</v>
      </c>
      <c r="E1113" s="4" t="s">
        <v>1596</v>
      </c>
      <c r="F1113" s="4" t="s">
        <v>2011</v>
      </c>
      <c r="G1113" s="17">
        <v>2.46</v>
      </c>
      <c r="H1113" s="144">
        <v>0.39950000000000002</v>
      </c>
      <c r="I1113" s="16" t="s">
        <v>1340</v>
      </c>
      <c r="J1113" s="140">
        <v>1</v>
      </c>
      <c r="K1113" s="140">
        <v>1</v>
      </c>
      <c r="L1113" s="140">
        <v>1</v>
      </c>
    </row>
    <row r="1114" spans="1:12">
      <c r="A1114" s="16" t="s">
        <v>1082</v>
      </c>
      <c r="B1114" s="16">
        <v>723</v>
      </c>
      <c r="C1114" s="16">
        <v>3</v>
      </c>
      <c r="D1114" s="4" t="s">
        <v>1930</v>
      </c>
      <c r="E1114" s="4" t="s">
        <v>1596</v>
      </c>
      <c r="F1114" s="4" t="s">
        <v>2011</v>
      </c>
      <c r="G1114" s="17">
        <v>3.71</v>
      </c>
      <c r="H1114" s="144">
        <v>0.57899999999999996</v>
      </c>
      <c r="I1114" s="16" t="s">
        <v>1340</v>
      </c>
      <c r="J1114" s="140">
        <v>1</v>
      </c>
      <c r="K1114" s="140">
        <v>1</v>
      </c>
      <c r="L1114" s="140">
        <v>1</v>
      </c>
    </row>
    <row r="1115" spans="1:12">
      <c r="A1115" s="16" t="s">
        <v>1083</v>
      </c>
      <c r="B1115" s="16">
        <v>723</v>
      </c>
      <c r="C1115" s="16">
        <v>4</v>
      </c>
      <c r="D1115" s="4" t="s">
        <v>1930</v>
      </c>
      <c r="E1115" s="4" t="s">
        <v>1596</v>
      </c>
      <c r="F1115" s="4" t="s">
        <v>2011</v>
      </c>
      <c r="G1115" s="17">
        <v>7.44</v>
      </c>
      <c r="H1115" s="144">
        <v>1.1849000000000001</v>
      </c>
      <c r="I1115" s="16" t="s">
        <v>1340</v>
      </c>
      <c r="J1115" s="140">
        <v>1</v>
      </c>
      <c r="K1115" s="140">
        <v>1</v>
      </c>
      <c r="L1115" s="140">
        <v>1</v>
      </c>
    </row>
    <row r="1116" spans="1:12">
      <c r="A1116" s="16" t="s">
        <v>1084</v>
      </c>
      <c r="B1116" s="16">
        <v>724</v>
      </c>
      <c r="C1116" s="16">
        <v>1</v>
      </c>
      <c r="D1116" s="4" t="s">
        <v>1931</v>
      </c>
      <c r="E1116" s="4" t="s">
        <v>1596</v>
      </c>
      <c r="F1116" s="4" t="s">
        <v>2011</v>
      </c>
      <c r="G1116" s="17">
        <v>3.24</v>
      </c>
      <c r="H1116" s="144">
        <v>0.43759999999999999</v>
      </c>
      <c r="I1116" s="16" t="s">
        <v>1340</v>
      </c>
      <c r="J1116" s="140">
        <v>1</v>
      </c>
      <c r="K1116" s="140">
        <v>1</v>
      </c>
      <c r="L1116" s="140">
        <v>1</v>
      </c>
    </row>
    <row r="1117" spans="1:12">
      <c r="A1117" s="16" t="s">
        <v>1085</v>
      </c>
      <c r="B1117" s="16">
        <v>724</v>
      </c>
      <c r="C1117" s="16">
        <v>2</v>
      </c>
      <c r="D1117" s="4" t="s">
        <v>1931</v>
      </c>
      <c r="E1117" s="4" t="s">
        <v>1596</v>
      </c>
      <c r="F1117" s="4" t="s">
        <v>2011</v>
      </c>
      <c r="G1117" s="17">
        <v>3.83</v>
      </c>
      <c r="H1117" s="144">
        <v>0.53969999999999996</v>
      </c>
      <c r="I1117" s="16" t="s">
        <v>1340</v>
      </c>
      <c r="J1117" s="140">
        <v>1</v>
      </c>
      <c r="K1117" s="140">
        <v>1</v>
      </c>
      <c r="L1117" s="140">
        <v>1</v>
      </c>
    </row>
    <row r="1118" spans="1:12">
      <c r="A1118" s="16" t="s">
        <v>1086</v>
      </c>
      <c r="B1118" s="16">
        <v>724</v>
      </c>
      <c r="C1118" s="16">
        <v>3</v>
      </c>
      <c r="D1118" s="4" t="s">
        <v>1931</v>
      </c>
      <c r="E1118" s="4" t="s">
        <v>1596</v>
      </c>
      <c r="F1118" s="4" t="s">
        <v>2011</v>
      </c>
      <c r="G1118" s="17">
        <v>5.75</v>
      </c>
      <c r="H1118" s="144">
        <v>0.84940000000000004</v>
      </c>
      <c r="I1118" s="16" t="s">
        <v>1340</v>
      </c>
      <c r="J1118" s="140">
        <v>1</v>
      </c>
      <c r="K1118" s="140">
        <v>1</v>
      </c>
      <c r="L1118" s="140">
        <v>1</v>
      </c>
    </row>
    <row r="1119" spans="1:12">
      <c r="A1119" s="16" t="s">
        <v>1087</v>
      </c>
      <c r="B1119" s="16">
        <v>724</v>
      </c>
      <c r="C1119" s="16">
        <v>4</v>
      </c>
      <c r="D1119" s="4" t="s">
        <v>1931</v>
      </c>
      <c r="E1119" s="4" t="s">
        <v>1596</v>
      </c>
      <c r="F1119" s="4" t="s">
        <v>2011</v>
      </c>
      <c r="G1119" s="17">
        <v>10.220000000000001</v>
      </c>
      <c r="H1119" s="144">
        <v>1.6778999999999999</v>
      </c>
      <c r="I1119" s="16" t="s">
        <v>1340</v>
      </c>
      <c r="J1119" s="140">
        <v>1</v>
      </c>
      <c r="K1119" s="140">
        <v>1</v>
      </c>
      <c r="L1119" s="140">
        <v>1</v>
      </c>
    </row>
    <row r="1120" spans="1:12">
      <c r="A1120" s="16" t="s">
        <v>1088</v>
      </c>
      <c r="B1120" s="16">
        <v>740</v>
      </c>
      <c r="C1120" s="16">
        <v>1</v>
      </c>
      <c r="D1120" s="4" t="s">
        <v>1932</v>
      </c>
      <c r="E1120" s="4" t="s">
        <v>1933</v>
      </c>
      <c r="F1120" s="4" t="s">
        <v>1933</v>
      </c>
      <c r="G1120" s="17">
        <v>7.0110000000000001</v>
      </c>
      <c r="H1120" s="144">
        <v>0.69189999999999996</v>
      </c>
      <c r="I1120" s="16" t="s">
        <v>1340</v>
      </c>
      <c r="J1120" s="140">
        <v>2.0299999999999998</v>
      </c>
      <c r="K1120" s="140">
        <v>2.0299999999999998</v>
      </c>
      <c r="L1120" s="140">
        <v>2.0299999999999998</v>
      </c>
    </row>
    <row r="1121" spans="1:12">
      <c r="A1121" s="16" t="s">
        <v>1089</v>
      </c>
      <c r="B1121" s="16">
        <v>740</v>
      </c>
      <c r="C1121" s="16">
        <v>2</v>
      </c>
      <c r="D1121" s="4" t="s">
        <v>1932</v>
      </c>
      <c r="E1121" s="4" t="s">
        <v>1934</v>
      </c>
      <c r="F1121" s="4" t="s">
        <v>1934</v>
      </c>
      <c r="G1121" s="17">
        <v>7.79</v>
      </c>
      <c r="H1121" s="144">
        <v>0.93720000000000003</v>
      </c>
      <c r="I1121" s="16" t="s">
        <v>1340</v>
      </c>
      <c r="J1121" s="140">
        <v>2.06</v>
      </c>
      <c r="K1121" s="140">
        <v>2.06</v>
      </c>
      <c r="L1121" s="140">
        <v>2.06</v>
      </c>
    </row>
    <row r="1122" spans="1:12">
      <c r="A1122" s="16" t="s">
        <v>1090</v>
      </c>
      <c r="B1122" s="16">
        <v>740</v>
      </c>
      <c r="C1122" s="16">
        <v>3</v>
      </c>
      <c r="D1122" s="4" t="s">
        <v>1932</v>
      </c>
      <c r="E1122" s="4" t="s">
        <v>1935</v>
      </c>
      <c r="F1122" s="4" t="s">
        <v>1935</v>
      </c>
      <c r="G1122" s="17">
        <v>15.46</v>
      </c>
      <c r="H1122" s="144">
        <v>1.8419000000000001</v>
      </c>
      <c r="I1122" s="16" t="s">
        <v>1340</v>
      </c>
      <c r="J1122" s="140">
        <v>1.8</v>
      </c>
      <c r="K1122" s="140">
        <v>1.8</v>
      </c>
      <c r="L1122" s="140">
        <v>1.8</v>
      </c>
    </row>
    <row r="1123" spans="1:12">
      <c r="A1123" s="16" t="s">
        <v>1091</v>
      </c>
      <c r="B1123" s="16">
        <v>740</v>
      </c>
      <c r="C1123" s="16">
        <v>4</v>
      </c>
      <c r="D1123" s="4" t="s">
        <v>1932</v>
      </c>
      <c r="E1123" s="4" t="s">
        <v>1936</v>
      </c>
      <c r="F1123" s="4" t="s">
        <v>1936</v>
      </c>
      <c r="G1123" s="17">
        <v>27.53</v>
      </c>
      <c r="H1123" s="144">
        <v>3.9049999999999998</v>
      </c>
      <c r="I1123" s="16" t="s">
        <v>1340</v>
      </c>
      <c r="J1123" s="140">
        <v>1.1399999999999999</v>
      </c>
      <c r="K1123" s="140">
        <v>1.1399999999999999</v>
      </c>
      <c r="L1123" s="140">
        <v>1.1399999999999999</v>
      </c>
    </row>
    <row r="1124" spans="1:12">
      <c r="A1124" s="16" t="s">
        <v>1092</v>
      </c>
      <c r="B1124" s="16">
        <v>750</v>
      </c>
      <c r="C1124" s="16">
        <v>1</v>
      </c>
      <c r="D1124" s="4" t="s">
        <v>1937</v>
      </c>
      <c r="E1124" s="4" t="s">
        <v>1933</v>
      </c>
      <c r="F1124" s="4" t="s">
        <v>1933</v>
      </c>
      <c r="G1124" s="17">
        <v>7.21</v>
      </c>
      <c r="H1124" s="144">
        <v>0.41670000000000001</v>
      </c>
      <c r="I1124" s="16" t="s">
        <v>1340</v>
      </c>
      <c r="J1124" s="140">
        <v>2.0299999999999998</v>
      </c>
      <c r="K1124" s="140">
        <v>2.0299999999999998</v>
      </c>
      <c r="L1124" s="140">
        <v>2.0299999999999998</v>
      </c>
    </row>
    <row r="1125" spans="1:12">
      <c r="A1125" s="16" t="s">
        <v>1093</v>
      </c>
      <c r="B1125" s="16">
        <v>750</v>
      </c>
      <c r="C1125" s="16">
        <v>2</v>
      </c>
      <c r="D1125" s="4" t="s">
        <v>1937</v>
      </c>
      <c r="E1125" s="4" t="s">
        <v>1934</v>
      </c>
      <c r="F1125" s="4" t="s">
        <v>1934</v>
      </c>
      <c r="G1125" s="17">
        <v>8.4700000000000006</v>
      </c>
      <c r="H1125" s="144">
        <v>0.51349999999999996</v>
      </c>
      <c r="I1125" s="16" t="s">
        <v>1340</v>
      </c>
      <c r="J1125" s="140">
        <v>2.06</v>
      </c>
      <c r="K1125" s="140">
        <v>2.06</v>
      </c>
      <c r="L1125" s="140">
        <v>2.06</v>
      </c>
    </row>
    <row r="1126" spans="1:12">
      <c r="A1126" s="16" t="s">
        <v>1094</v>
      </c>
      <c r="B1126" s="16">
        <v>750</v>
      </c>
      <c r="C1126" s="16">
        <v>3</v>
      </c>
      <c r="D1126" s="4" t="s">
        <v>1937</v>
      </c>
      <c r="E1126" s="4" t="s">
        <v>1935</v>
      </c>
      <c r="F1126" s="4" t="s">
        <v>1935</v>
      </c>
      <c r="G1126" s="17">
        <v>11.31</v>
      </c>
      <c r="H1126" s="144">
        <v>0.73229999999999995</v>
      </c>
      <c r="I1126" s="16" t="s">
        <v>1340</v>
      </c>
      <c r="J1126" s="140">
        <v>1.8</v>
      </c>
      <c r="K1126" s="140">
        <v>1.8</v>
      </c>
      <c r="L1126" s="140">
        <v>1.8</v>
      </c>
    </row>
    <row r="1127" spans="1:12">
      <c r="A1127" s="16" t="s">
        <v>1095</v>
      </c>
      <c r="B1127" s="16">
        <v>750</v>
      </c>
      <c r="C1127" s="16">
        <v>4</v>
      </c>
      <c r="D1127" s="4" t="s">
        <v>1937</v>
      </c>
      <c r="E1127" s="4" t="s">
        <v>1936</v>
      </c>
      <c r="F1127" s="4" t="s">
        <v>1936</v>
      </c>
      <c r="G1127" s="17">
        <v>26.71</v>
      </c>
      <c r="H1127" s="144">
        <v>1.8190999999999999</v>
      </c>
      <c r="I1127" s="16" t="s">
        <v>1340</v>
      </c>
      <c r="J1127" s="140">
        <v>1.1399999999999999</v>
      </c>
      <c r="K1127" s="140">
        <v>1.1399999999999999</v>
      </c>
      <c r="L1127" s="140">
        <v>1.1399999999999999</v>
      </c>
    </row>
    <row r="1128" spans="1:12">
      <c r="A1128" s="16" t="s">
        <v>1096</v>
      </c>
      <c r="B1128" s="16">
        <v>751</v>
      </c>
      <c r="C1128" s="16">
        <v>1</v>
      </c>
      <c r="D1128" s="4" t="s">
        <v>1938</v>
      </c>
      <c r="E1128" s="4" t="s">
        <v>1933</v>
      </c>
      <c r="F1128" s="4" t="s">
        <v>1933</v>
      </c>
      <c r="G1128" s="17">
        <v>4.79</v>
      </c>
      <c r="H1128" s="144">
        <v>0.36980000000000002</v>
      </c>
      <c r="I1128" s="16" t="s">
        <v>1340</v>
      </c>
      <c r="J1128" s="140">
        <v>2.0299999999999998</v>
      </c>
      <c r="K1128" s="140">
        <v>2.0299999999999998</v>
      </c>
      <c r="L1128" s="140">
        <v>2.0299999999999998</v>
      </c>
    </row>
    <row r="1129" spans="1:12">
      <c r="A1129" s="16" t="s">
        <v>1097</v>
      </c>
      <c r="B1129" s="16">
        <v>751</v>
      </c>
      <c r="C1129" s="16">
        <v>2</v>
      </c>
      <c r="D1129" s="4" t="s">
        <v>1938</v>
      </c>
      <c r="E1129" s="4" t="s">
        <v>1934</v>
      </c>
      <c r="F1129" s="4" t="s">
        <v>1934</v>
      </c>
      <c r="G1129" s="17">
        <v>5.93</v>
      </c>
      <c r="H1129" s="144">
        <v>0.44569999999999999</v>
      </c>
      <c r="I1129" s="16" t="s">
        <v>1340</v>
      </c>
      <c r="J1129" s="140">
        <v>2.06</v>
      </c>
      <c r="K1129" s="140">
        <v>2.06</v>
      </c>
      <c r="L1129" s="140">
        <v>2.06</v>
      </c>
    </row>
    <row r="1130" spans="1:12">
      <c r="A1130" s="16" t="s">
        <v>1098</v>
      </c>
      <c r="B1130" s="16">
        <v>751</v>
      </c>
      <c r="C1130" s="16">
        <v>3</v>
      </c>
      <c r="D1130" s="4" t="s">
        <v>1938</v>
      </c>
      <c r="E1130" s="4" t="s">
        <v>1935</v>
      </c>
      <c r="F1130" s="4" t="s">
        <v>1935</v>
      </c>
      <c r="G1130" s="17">
        <v>8.06</v>
      </c>
      <c r="H1130" s="144">
        <v>0.61870000000000003</v>
      </c>
      <c r="I1130" s="16" t="s">
        <v>1340</v>
      </c>
      <c r="J1130" s="140">
        <v>1.8</v>
      </c>
      <c r="K1130" s="140">
        <v>1.8</v>
      </c>
      <c r="L1130" s="140">
        <v>1.8</v>
      </c>
    </row>
    <row r="1131" spans="1:12">
      <c r="A1131" s="16" t="s">
        <v>1099</v>
      </c>
      <c r="B1131" s="16">
        <v>751</v>
      </c>
      <c r="C1131" s="16">
        <v>4</v>
      </c>
      <c r="D1131" s="4" t="s">
        <v>1938</v>
      </c>
      <c r="E1131" s="4" t="s">
        <v>1936</v>
      </c>
      <c r="F1131" s="4" t="s">
        <v>1936</v>
      </c>
      <c r="G1131" s="17">
        <v>22.58</v>
      </c>
      <c r="H1131" s="144">
        <v>1.7438</v>
      </c>
      <c r="I1131" s="16" t="s">
        <v>1340</v>
      </c>
      <c r="J1131" s="140">
        <v>1.1399999999999999</v>
      </c>
      <c r="K1131" s="140">
        <v>1.1399999999999999</v>
      </c>
      <c r="L1131" s="140">
        <v>1.1399999999999999</v>
      </c>
    </row>
    <row r="1132" spans="1:12">
      <c r="A1132" s="16" t="s">
        <v>1100</v>
      </c>
      <c r="B1132" s="16">
        <v>752</v>
      </c>
      <c r="C1132" s="16">
        <v>1</v>
      </c>
      <c r="D1132" s="4" t="s">
        <v>1939</v>
      </c>
      <c r="E1132" s="4" t="s">
        <v>1933</v>
      </c>
      <c r="F1132" s="4" t="s">
        <v>1933</v>
      </c>
      <c r="G1132" s="17">
        <v>4.3099999999999996</v>
      </c>
      <c r="H1132" s="144">
        <v>0.29920000000000002</v>
      </c>
      <c r="I1132" s="16" t="s">
        <v>1340</v>
      </c>
      <c r="J1132" s="140">
        <v>2.0299999999999998</v>
      </c>
      <c r="K1132" s="140">
        <v>2.0299999999999998</v>
      </c>
      <c r="L1132" s="140">
        <v>2.0299999999999998</v>
      </c>
    </row>
    <row r="1133" spans="1:12">
      <c r="A1133" s="16" t="s">
        <v>1101</v>
      </c>
      <c r="B1133" s="16">
        <v>752</v>
      </c>
      <c r="C1133" s="16">
        <v>2</v>
      </c>
      <c r="D1133" s="4" t="s">
        <v>1939</v>
      </c>
      <c r="E1133" s="4" t="s">
        <v>1934</v>
      </c>
      <c r="F1133" s="4" t="s">
        <v>1934</v>
      </c>
      <c r="G1133" s="17">
        <v>5.38</v>
      </c>
      <c r="H1133" s="144">
        <v>0.36709999999999998</v>
      </c>
      <c r="I1133" s="16" t="s">
        <v>1340</v>
      </c>
      <c r="J1133" s="140">
        <v>2.06</v>
      </c>
      <c r="K1133" s="140">
        <v>2.06</v>
      </c>
      <c r="L1133" s="140">
        <v>2.06</v>
      </c>
    </row>
    <row r="1134" spans="1:12">
      <c r="A1134" s="16" t="s">
        <v>1102</v>
      </c>
      <c r="B1134" s="16">
        <v>752</v>
      </c>
      <c r="C1134" s="16">
        <v>3</v>
      </c>
      <c r="D1134" s="4" t="s">
        <v>1939</v>
      </c>
      <c r="E1134" s="4" t="s">
        <v>1935</v>
      </c>
      <c r="F1134" s="4" t="s">
        <v>1935</v>
      </c>
      <c r="G1134" s="17">
        <v>7.35</v>
      </c>
      <c r="H1134" s="144">
        <v>0.5756</v>
      </c>
      <c r="I1134" s="16" t="s">
        <v>1340</v>
      </c>
      <c r="J1134" s="140">
        <v>1.8</v>
      </c>
      <c r="K1134" s="140">
        <v>1.8</v>
      </c>
      <c r="L1134" s="140">
        <v>1.8</v>
      </c>
    </row>
    <row r="1135" spans="1:12">
      <c r="A1135" s="16" t="s">
        <v>1103</v>
      </c>
      <c r="B1135" s="16">
        <v>752</v>
      </c>
      <c r="C1135" s="16">
        <v>4</v>
      </c>
      <c r="D1135" s="4" t="s">
        <v>1939</v>
      </c>
      <c r="E1135" s="4" t="s">
        <v>1936</v>
      </c>
      <c r="F1135" s="4" t="s">
        <v>1936</v>
      </c>
      <c r="G1135" s="17">
        <v>8.0850000000000009</v>
      </c>
      <c r="H1135" s="144">
        <v>0.94869999999999999</v>
      </c>
      <c r="I1135" s="16" t="s">
        <v>1340</v>
      </c>
      <c r="J1135" s="140">
        <v>1.1399999999999999</v>
      </c>
      <c r="K1135" s="140">
        <v>1.1399999999999999</v>
      </c>
      <c r="L1135" s="140">
        <v>1.1399999999999999</v>
      </c>
    </row>
    <row r="1136" spans="1:12">
      <c r="A1136" s="16" t="s">
        <v>1104</v>
      </c>
      <c r="B1136" s="16">
        <v>753</v>
      </c>
      <c r="C1136" s="16">
        <v>1</v>
      </c>
      <c r="D1136" s="4" t="s">
        <v>1940</v>
      </c>
      <c r="E1136" s="4" t="s">
        <v>1933</v>
      </c>
      <c r="F1136" s="4" t="s">
        <v>1933</v>
      </c>
      <c r="G1136" s="17">
        <v>5.1100000000000003</v>
      </c>
      <c r="H1136" s="144">
        <v>0.37069999999999997</v>
      </c>
      <c r="I1136" s="16" t="s">
        <v>1340</v>
      </c>
      <c r="J1136" s="140">
        <v>2.0299999999999998</v>
      </c>
      <c r="K1136" s="140">
        <v>2.0299999999999998</v>
      </c>
      <c r="L1136" s="140">
        <v>2.0299999999999998</v>
      </c>
    </row>
    <row r="1137" spans="1:12">
      <c r="A1137" s="16" t="s">
        <v>1105</v>
      </c>
      <c r="B1137" s="16">
        <v>753</v>
      </c>
      <c r="C1137" s="16">
        <v>2</v>
      </c>
      <c r="D1137" s="4" t="s">
        <v>1940</v>
      </c>
      <c r="E1137" s="4" t="s">
        <v>1934</v>
      </c>
      <c r="F1137" s="4" t="s">
        <v>1934</v>
      </c>
      <c r="G1137" s="17">
        <v>6.29</v>
      </c>
      <c r="H1137" s="144">
        <v>0.45300000000000001</v>
      </c>
      <c r="I1137" s="16" t="s">
        <v>1340</v>
      </c>
      <c r="J1137" s="140">
        <v>2.06</v>
      </c>
      <c r="K1137" s="140">
        <v>2.06</v>
      </c>
      <c r="L1137" s="140">
        <v>2.06</v>
      </c>
    </row>
    <row r="1138" spans="1:12">
      <c r="A1138" s="16" t="s">
        <v>1106</v>
      </c>
      <c r="B1138" s="16">
        <v>753</v>
      </c>
      <c r="C1138" s="16">
        <v>3</v>
      </c>
      <c r="D1138" s="4" t="s">
        <v>1940</v>
      </c>
      <c r="E1138" s="4" t="s">
        <v>1935</v>
      </c>
      <c r="F1138" s="4" t="s">
        <v>1935</v>
      </c>
      <c r="G1138" s="17">
        <v>8.25</v>
      </c>
      <c r="H1138" s="144">
        <v>0.59730000000000005</v>
      </c>
      <c r="I1138" s="16" t="s">
        <v>1340</v>
      </c>
      <c r="J1138" s="140">
        <v>1.8</v>
      </c>
      <c r="K1138" s="140">
        <v>1.8</v>
      </c>
      <c r="L1138" s="140">
        <v>1.8</v>
      </c>
    </row>
    <row r="1139" spans="1:12">
      <c r="A1139" s="16" t="s">
        <v>1107</v>
      </c>
      <c r="B1139" s="16">
        <v>753</v>
      </c>
      <c r="C1139" s="16">
        <v>4</v>
      </c>
      <c r="D1139" s="4" t="s">
        <v>1940</v>
      </c>
      <c r="E1139" s="4" t="s">
        <v>1936</v>
      </c>
      <c r="F1139" s="4" t="s">
        <v>1936</v>
      </c>
      <c r="G1139" s="17">
        <v>23.28</v>
      </c>
      <c r="H1139" s="144">
        <v>1.7513000000000001</v>
      </c>
      <c r="I1139" s="16" t="s">
        <v>1340</v>
      </c>
      <c r="J1139" s="140">
        <v>1.1399999999999999</v>
      </c>
      <c r="K1139" s="140">
        <v>1.1399999999999999</v>
      </c>
      <c r="L1139" s="140">
        <v>1.1399999999999999</v>
      </c>
    </row>
    <row r="1140" spans="1:12">
      <c r="A1140" s="16" t="s">
        <v>1108</v>
      </c>
      <c r="B1140" s="16">
        <v>754</v>
      </c>
      <c r="C1140" s="16">
        <v>1</v>
      </c>
      <c r="D1140" s="4" t="s">
        <v>1941</v>
      </c>
      <c r="E1140" s="4" t="s">
        <v>1933</v>
      </c>
      <c r="F1140" s="4" t="s">
        <v>1933</v>
      </c>
      <c r="G1140" s="17">
        <v>4</v>
      </c>
      <c r="H1140" s="144">
        <v>0.31830000000000003</v>
      </c>
      <c r="I1140" s="16" t="s">
        <v>1340</v>
      </c>
      <c r="J1140" s="140">
        <v>2.0299999999999998</v>
      </c>
      <c r="K1140" s="140">
        <v>2.0299999999999998</v>
      </c>
      <c r="L1140" s="140">
        <v>2.0299999999999998</v>
      </c>
    </row>
    <row r="1141" spans="1:12">
      <c r="A1141" s="16" t="s">
        <v>1109</v>
      </c>
      <c r="B1141" s="16">
        <v>754</v>
      </c>
      <c r="C1141" s="16">
        <v>2</v>
      </c>
      <c r="D1141" s="4" t="s">
        <v>1941</v>
      </c>
      <c r="E1141" s="4" t="s">
        <v>1934</v>
      </c>
      <c r="F1141" s="4" t="s">
        <v>1934</v>
      </c>
      <c r="G1141" s="17">
        <v>4.8</v>
      </c>
      <c r="H1141" s="144">
        <v>0.3831</v>
      </c>
      <c r="I1141" s="16" t="s">
        <v>1340</v>
      </c>
      <c r="J1141" s="140">
        <v>2.06</v>
      </c>
      <c r="K1141" s="140">
        <v>2.06</v>
      </c>
      <c r="L1141" s="140">
        <v>2.06</v>
      </c>
    </row>
    <row r="1142" spans="1:12">
      <c r="A1142" s="16" t="s">
        <v>1110</v>
      </c>
      <c r="B1142" s="16">
        <v>754</v>
      </c>
      <c r="C1142" s="16">
        <v>3</v>
      </c>
      <c r="D1142" s="4" t="s">
        <v>1941</v>
      </c>
      <c r="E1142" s="4" t="s">
        <v>1935</v>
      </c>
      <c r="F1142" s="4" t="s">
        <v>1935</v>
      </c>
      <c r="G1142" s="17">
        <v>5.83</v>
      </c>
      <c r="H1142" s="144">
        <v>0.48199999999999998</v>
      </c>
      <c r="I1142" s="16" t="s">
        <v>1340</v>
      </c>
      <c r="J1142" s="140">
        <v>1.8</v>
      </c>
      <c r="K1142" s="140">
        <v>1.8</v>
      </c>
      <c r="L1142" s="140">
        <v>1.8</v>
      </c>
    </row>
    <row r="1143" spans="1:12">
      <c r="A1143" s="16" t="s">
        <v>1111</v>
      </c>
      <c r="B1143" s="16">
        <v>754</v>
      </c>
      <c r="C1143" s="16">
        <v>4</v>
      </c>
      <c r="D1143" s="4" t="s">
        <v>1941</v>
      </c>
      <c r="E1143" s="4" t="s">
        <v>1936</v>
      </c>
      <c r="F1143" s="4" t="s">
        <v>1936</v>
      </c>
      <c r="G1143" s="17">
        <v>14.11</v>
      </c>
      <c r="H1143" s="144">
        <v>1.1052</v>
      </c>
      <c r="I1143" s="16" t="s">
        <v>1340</v>
      </c>
      <c r="J1143" s="140">
        <v>1.1399999999999999</v>
      </c>
      <c r="K1143" s="140">
        <v>1.1399999999999999</v>
      </c>
      <c r="L1143" s="140">
        <v>1.1399999999999999</v>
      </c>
    </row>
    <row r="1144" spans="1:12">
      <c r="A1144" s="16" t="s">
        <v>1112</v>
      </c>
      <c r="B1144" s="16">
        <v>755</v>
      </c>
      <c r="C1144" s="16">
        <v>1</v>
      </c>
      <c r="D1144" s="4" t="s">
        <v>1942</v>
      </c>
      <c r="E1144" s="4" t="s">
        <v>1933</v>
      </c>
      <c r="F1144" s="4" t="s">
        <v>1933</v>
      </c>
      <c r="G1144" s="17">
        <v>3.42</v>
      </c>
      <c r="H1144" s="144">
        <v>0.30120000000000002</v>
      </c>
      <c r="I1144" s="16" t="s">
        <v>1340</v>
      </c>
      <c r="J1144" s="140">
        <v>2.0299999999999998</v>
      </c>
      <c r="K1144" s="140">
        <v>2.0299999999999998</v>
      </c>
      <c r="L1144" s="140">
        <v>2.0299999999999998</v>
      </c>
    </row>
    <row r="1145" spans="1:12">
      <c r="A1145" s="16" t="s">
        <v>1113</v>
      </c>
      <c r="B1145" s="16">
        <v>755</v>
      </c>
      <c r="C1145" s="16">
        <v>2</v>
      </c>
      <c r="D1145" s="4" t="s">
        <v>1942</v>
      </c>
      <c r="E1145" s="4" t="s">
        <v>1934</v>
      </c>
      <c r="F1145" s="4" t="s">
        <v>1934</v>
      </c>
      <c r="G1145" s="17">
        <v>4.8600000000000003</v>
      </c>
      <c r="H1145" s="144">
        <v>0.40560000000000002</v>
      </c>
      <c r="I1145" s="16" t="s">
        <v>1340</v>
      </c>
      <c r="J1145" s="140">
        <v>2.06</v>
      </c>
      <c r="K1145" s="140">
        <v>2.06</v>
      </c>
      <c r="L1145" s="140">
        <v>2.06</v>
      </c>
    </row>
    <row r="1146" spans="1:12">
      <c r="A1146" s="16" t="s">
        <v>1114</v>
      </c>
      <c r="B1146" s="16">
        <v>755</v>
      </c>
      <c r="C1146" s="16">
        <v>3</v>
      </c>
      <c r="D1146" s="4" t="s">
        <v>1942</v>
      </c>
      <c r="E1146" s="4" t="s">
        <v>1935</v>
      </c>
      <c r="F1146" s="4" t="s">
        <v>1935</v>
      </c>
      <c r="G1146" s="17">
        <v>7.23</v>
      </c>
      <c r="H1146" s="144">
        <v>0.54290000000000005</v>
      </c>
      <c r="I1146" s="16" t="s">
        <v>1340</v>
      </c>
      <c r="J1146" s="140">
        <v>1.8</v>
      </c>
      <c r="K1146" s="140">
        <v>1.8</v>
      </c>
      <c r="L1146" s="140">
        <v>1.8</v>
      </c>
    </row>
    <row r="1147" spans="1:12">
      <c r="A1147" s="16" t="s">
        <v>1115</v>
      </c>
      <c r="B1147" s="16">
        <v>755</v>
      </c>
      <c r="C1147" s="16">
        <v>4</v>
      </c>
      <c r="D1147" s="4" t="s">
        <v>1942</v>
      </c>
      <c r="E1147" s="4" t="s">
        <v>1936</v>
      </c>
      <c r="F1147" s="4" t="s">
        <v>1936</v>
      </c>
      <c r="G1147" s="17">
        <v>7.23</v>
      </c>
      <c r="H1147" s="144">
        <v>0.92220000000000002</v>
      </c>
      <c r="I1147" s="16" t="s">
        <v>1340</v>
      </c>
      <c r="J1147" s="140">
        <v>1.1399999999999999</v>
      </c>
      <c r="K1147" s="140">
        <v>1.1399999999999999</v>
      </c>
      <c r="L1147" s="140">
        <v>1.1399999999999999</v>
      </c>
    </row>
    <row r="1148" spans="1:12">
      <c r="A1148" s="16" t="s">
        <v>1116</v>
      </c>
      <c r="B1148" s="16">
        <v>756</v>
      </c>
      <c r="C1148" s="16">
        <v>1</v>
      </c>
      <c r="D1148" s="4" t="s">
        <v>1943</v>
      </c>
      <c r="E1148" s="4" t="s">
        <v>1933</v>
      </c>
      <c r="F1148" s="4" t="s">
        <v>1933</v>
      </c>
      <c r="G1148" s="17">
        <v>3</v>
      </c>
      <c r="H1148" s="144">
        <v>0.38750000000000001</v>
      </c>
      <c r="I1148" s="16" t="s">
        <v>1340</v>
      </c>
      <c r="J1148" s="140">
        <v>2.0299999999999998</v>
      </c>
      <c r="K1148" s="140">
        <v>2.0299999999999998</v>
      </c>
      <c r="L1148" s="140">
        <v>2.0299999999999998</v>
      </c>
    </row>
    <row r="1149" spans="1:12">
      <c r="A1149" s="16" t="s">
        <v>1117</v>
      </c>
      <c r="B1149" s="16">
        <v>756</v>
      </c>
      <c r="C1149" s="16">
        <v>2</v>
      </c>
      <c r="D1149" s="4" t="s">
        <v>1943</v>
      </c>
      <c r="E1149" s="4" t="s">
        <v>1934</v>
      </c>
      <c r="F1149" s="4" t="s">
        <v>1934</v>
      </c>
      <c r="G1149" s="17">
        <v>3.45</v>
      </c>
      <c r="H1149" s="144">
        <v>0.46949999999999997</v>
      </c>
      <c r="I1149" s="16" t="s">
        <v>1340</v>
      </c>
      <c r="J1149" s="140">
        <v>2.06</v>
      </c>
      <c r="K1149" s="140">
        <v>2.06</v>
      </c>
      <c r="L1149" s="140">
        <v>2.06</v>
      </c>
    </row>
    <row r="1150" spans="1:12">
      <c r="A1150" s="16" t="s">
        <v>1118</v>
      </c>
      <c r="B1150" s="16">
        <v>756</v>
      </c>
      <c r="C1150" s="16">
        <v>3</v>
      </c>
      <c r="D1150" s="4" t="s">
        <v>1943</v>
      </c>
      <c r="E1150" s="4" t="s">
        <v>1935</v>
      </c>
      <c r="F1150" s="4" t="s">
        <v>1935</v>
      </c>
      <c r="G1150" s="17">
        <v>3.93</v>
      </c>
      <c r="H1150" s="144">
        <v>0.49049999999999999</v>
      </c>
      <c r="I1150" s="16" t="s">
        <v>1340</v>
      </c>
      <c r="J1150" s="140">
        <v>1.8</v>
      </c>
      <c r="K1150" s="140">
        <v>1.8</v>
      </c>
      <c r="L1150" s="140">
        <v>1.8</v>
      </c>
    </row>
    <row r="1151" spans="1:12">
      <c r="A1151" s="16" t="s">
        <v>1119</v>
      </c>
      <c r="B1151" s="16">
        <v>756</v>
      </c>
      <c r="C1151" s="16">
        <v>4</v>
      </c>
      <c r="D1151" s="4" t="s">
        <v>1943</v>
      </c>
      <c r="E1151" s="4" t="s">
        <v>1936</v>
      </c>
      <c r="F1151" s="4" t="s">
        <v>1936</v>
      </c>
      <c r="G1151" s="17">
        <v>6.95</v>
      </c>
      <c r="H1151" s="144">
        <v>0.98939999999999995</v>
      </c>
      <c r="I1151" s="16" t="s">
        <v>1340</v>
      </c>
      <c r="J1151" s="140">
        <v>1.1399999999999999</v>
      </c>
      <c r="K1151" s="140">
        <v>1.1399999999999999</v>
      </c>
      <c r="L1151" s="140">
        <v>1.1399999999999999</v>
      </c>
    </row>
    <row r="1152" spans="1:12">
      <c r="A1152" s="16" t="s">
        <v>1120</v>
      </c>
      <c r="B1152" s="16">
        <v>757</v>
      </c>
      <c r="C1152" s="16">
        <v>1</v>
      </c>
      <c r="D1152" s="4" t="s">
        <v>1944</v>
      </c>
      <c r="E1152" s="4" t="s">
        <v>1933</v>
      </c>
      <c r="F1152" s="4" t="s">
        <v>1933</v>
      </c>
      <c r="G1152" s="17">
        <v>4.2300000000000004</v>
      </c>
      <c r="H1152" s="144">
        <v>0.37359999999999999</v>
      </c>
      <c r="I1152" s="16" t="s">
        <v>1340</v>
      </c>
      <c r="J1152" s="140">
        <v>2.0299999999999998</v>
      </c>
      <c r="K1152" s="140">
        <v>2.0299999999999998</v>
      </c>
      <c r="L1152" s="140">
        <v>2.0299999999999998</v>
      </c>
    </row>
    <row r="1153" spans="1:12">
      <c r="A1153" s="16" t="s">
        <v>1121</v>
      </c>
      <c r="B1153" s="16">
        <v>757</v>
      </c>
      <c r="C1153" s="16">
        <v>2</v>
      </c>
      <c r="D1153" s="4" t="s">
        <v>1944</v>
      </c>
      <c r="E1153" s="4" t="s">
        <v>1934</v>
      </c>
      <c r="F1153" s="4" t="s">
        <v>1934</v>
      </c>
      <c r="G1153" s="17">
        <v>6.13</v>
      </c>
      <c r="H1153" s="144">
        <v>0.43740000000000001</v>
      </c>
      <c r="I1153" s="16" t="s">
        <v>1340</v>
      </c>
      <c r="J1153" s="140">
        <v>2.06</v>
      </c>
      <c r="K1153" s="140">
        <v>2.06</v>
      </c>
      <c r="L1153" s="140">
        <v>2.06</v>
      </c>
    </row>
    <row r="1154" spans="1:12">
      <c r="A1154" s="16" t="s">
        <v>1122</v>
      </c>
      <c r="B1154" s="16">
        <v>757</v>
      </c>
      <c r="C1154" s="16">
        <v>3</v>
      </c>
      <c r="D1154" s="4" t="s">
        <v>1944</v>
      </c>
      <c r="E1154" s="4" t="s">
        <v>1935</v>
      </c>
      <c r="F1154" s="4" t="s">
        <v>1935</v>
      </c>
      <c r="G1154" s="17">
        <v>8.35</v>
      </c>
      <c r="H1154" s="144">
        <v>0.72540000000000004</v>
      </c>
      <c r="I1154" s="16" t="s">
        <v>1340</v>
      </c>
      <c r="J1154" s="140">
        <v>1.8</v>
      </c>
      <c r="K1154" s="140">
        <v>1.8</v>
      </c>
      <c r="L1154" s="140">
        <v>1.8</v>
      </c>
    </row>
    <row r="1155" spans="1:12">
      <c r="A1155" s="16" t="s">
        <v>1123</v>
      </c>
      <c r="B1155" s="16">
        <v>757</v>
      </c>
      <c r="C1155" s="16">
        <v>4</v>
      </c>
      <c r="D1155" s="4" t="s">
        <v>1944</v>
      </c>
      <c r="E1155" s="4" t="s">
        <v>1936</v>
      </c>
      <c r="F1155" s="4" t="s">
        <v>1936</v>
      </c>
      <c r="G1155" s="17">
        <v>16.399999999999999</v>
      </c>
      <c r="H1155" s="144">
        <v>1.5108999999999999</v>
      </c>
      <c r="I1155" s="16" t="s">
        <v>1340</v>
      </c>
      <c r="J1155" s="140">
        <v>1.1399999999999999</v>
      </c>
      <c r="K1155" s="140">
        <v>1.1399999999999999</v>
      </c>
      <c r="L1155" s="140">
        <v>1.1399999999999999</v>
      </c>
    </row>
    <row r="1156" spans="1:12">
      <c r="A1156" s="16" t="s">
        <v>1124</v>
      </c>
      <c r="B1156" s="16">
        <v>758</v>
      </c>
      <c r="C1156" s="16">
        <v>1</v>
      </c>
      <c r="D1156" s="4" t="s">
        <v>1945</v>
      </c>
      <c r="E1156" s="4" t="s">
        <v>1933</v>
      </c>
      <c r="F1156" s="4" t="s">
        <v>1933</v>
      </c>
      <c r="G1156" s="17">
        <v>5.0999999999999996</v>
      </c>
      <c r="H1156" s="144">
        <v>0.36230000000000001</v>
      </c>
      <c r="I1156" s="16" t="s">
        <v>1340</v>
      </c>
      <c r="J1156" s="140">
        <v>2.0299999999999998</v>
      </c>
      <c r="K1156" s="140">
        <v>2.0299999999999998</v>
      </c>
      <c r="L1156" s="140">
        <v>2.0299999999999998</v>
      </c>
    </row>
    <row r="1157" spans="1:12">
      <c r="A1157" s="16" t="s">
        <v>1125</v>
      </c>
      <c r="B1157" s="16">
        <v>758</v>
      </c>
      <c r="C1157" s="16">
        <v>2</v>
      </c>
      <c r="D1157" s="4" t="s">
        <v>1945</v>
      </c>
      <c r="E1157" s="4" t="s">
        <v>1934</v>
      </c>
      <c r="F1157" s="4" t="s">
        <v>1934</v>
      </c>
      <c r="G1157" s="17">
        <v>6.14</v>
      </c>
      <c r="H1157" s="144">
        <v>0.45300000000000001</v>
      </c>
      <c r="I1157" s="16" t="s">
        <v>1340</v>
      </c>
      <c r="J1157" s="140">
        <v>2.06</v>
      </c>
      <c r="K1157" s="140">
        <v>2.06</v>
      </c>
      <c r="L1157" s="140">
        <v>2.06</v>
      </c>
    </row>
    <row r="1158" spans="1:12">
      <c r="A1158" s="16" t="s">
        <v>1126</v>
      </c>
      <c r="B1158" s="16">
        <v>758</v>
      </c>
      <c r="C1158" s="16">
        <v>3</v>
      </c>
      <c r="D1158" s="4" t="s">
        <v>1945</v>
      </c>
      <c r="E1158" s="4" t="s">
        <v>1935</v>
      </c>
      <c r="F1158" s="4" t="s">
        <v>1935</v>
      </c>
      <c r="G1158" s="17">
        <v>7.81</v>
      </c>
      <c r="H1158" s="144">
        <v>0.55889999999999995</v>
      </c>
      <c r="I1158" s="16" t="s">
        <v>1340</v>
      </c>
      <c r="J1158" s="140">
        <v>1.8</v>
      </c>
      <c r="K1158" s="140">
        <v>1.8</v>
      </c>
      <c r="L1158" s="140">
        <v>1.8</v>
      </c>
    </row>
    <row r="1159" spans="1:12">
      <c r="A1159" s="16" t="s">
        <v>1127</v>
      </c>
      <c r="B1159" s="16">
        <v>758</v>
      </c>
      <c r="C1159" s="16">
        <v>4</v>
      </c>
      <c r="D1159" s="4" t="s">
        <v>1945</v>
      </c>
      <c r="E1159" s="4" t="s">
        <v>1936</v>
      </c>
      <c r="F1159" s="4" t="s">
        <v>1936</v>
      </c>
      <c r="G1159" s="17">
        <v>7.81</v>
      </c>
      <c r="H1159" s="144">
        <v>0.72060000000000002</v>
      </c>
      <c r="I1159" s="16" t="s">
        <v>1340</v>
      </c>
      <c r="J1159" s="140">
        <v>1.1399999999999999</v>
      </c>
      <c r="K1159" s="140">
        <v>1.1399999999999999</v>
      </c>
      <c r="L1159" s="140">
        <v>1.1399999999999999</v>
      </c>
    </row>
    <row r="1160" spans="1:12">
      <c r="A1160" s="16" t="s">
        <v>1128</v>
      </c>
      <c r="B1160" s="16">
        <v>759</v>
      </c>
      <c r="C1160" s="16">
        <v>1</v>
      </c>
      <c r="D1160" s="4" t="s">
        <v>1946</v>
      </c>
      <c r="E1160" s="4" t="s">
        <v>1933</v>
      </c>
      <c r="F1160" s="4" t="s">
        <v>1933</v>
      </c>
      <c r="G1160" s="17">
        <v>8.65</v>
      </c>
      <c r="H1160" s="144">
        <v>0.59040000000000004</v>
      </c>
      <c r="I1160" s="16" t="s">
        <v>1340</v>
      </c>
      <c r="J1160" s="140">
        <v>2.0299999999999998</v>
      </c>
      <c r="K1160" s="140">
        <v>2.0299999999999998</v>
      </c>
      <c r="L1160" s="140">
        <v>2.0299999999999998</v>
      </c>
    </row>
    <row r="1161" spans="1:12">
      <c r="A1161" s="16" t="s">
        <v>1129</v>
      </c>
      <c r="B1161" s="16">
        <v>759</v>
      </c>
      <c r="C1161" s="16">
        <v>2</v>
      </c>
      <c r="D1161" s="4" t="s">
        <v>1946</v>
      </c>
      <c r="E1161" s="4" t="s">
        <v>1934</v>
      </c>
      <c r="F1161" s="4" t="s">
        <v>1934</v>
      </c>
      <c r="G1161" s="17">
        <v>9.0399999999999991</v>
      </c>
      <c r="H1161" s="144">
        <v>0.69379999999999997</v>
      </c>
      <c r="I1161" s="16" t="s">
        <v>1340</v>
      </c>
      <c r="J1161" s="140">
        <v>2.06</v>
      </c>
      <c r="K1161" s="140">
        <v>2.06</v>
      </c>
      <c r="L1161" s="140">
        <v>2.06</v>
      </c>
    </row>
    <row r="1162" spans="1:12">
      <c r="A1162" s="16" t="s">
        <v>1130</v>
      </c>
      <c r="B1162" s="16">
        <v>759</v>
      </c>
      <c r="C1162" s="16">
        <v>3</v>
      </c>
      <c r="D1162" s="4" t="s">
        <v>1946</v>
      </c>
      <c r="E1162" s="4" t="s">
        <v>1935</v>
      </c>
      <c r="F1162" s="4" t="s">
        <v>1935</v>
      </c>
      <c r="G1162" s="17">
        <v>11.55</v>
      </c>
      <c r="H1162" s="144">
        <v>0.98370000000000002</v>
      </c>
      <c r="I1162" s="16" t="s">
        <v>1340</v>
      </c>
      <c r="J1162" s="140">
        <v>1.8</v>
      </c>
      <c r="K1162" s="140">
        <v>1.8</v>
      </c>
      <c r="L1162" s="140">
        <v>1.8</v>
      </c>
    </row>
    <row r="1163" spans="1:12">
      <c r="A1163" s="16" t="s">
        <v>1131</v>
      </c>
      <c r="B1163" s="16">
        <v>759</v>
      </c>
      <c r="C1163" s="16">
        <v>4</v>
      </c>
      <c r="D1163" s="4" t="s">
        <v>1946</v>
      </c>
      <c r="E1163" s="4" t="s">
        <v>1936</v>
      </c>
      <c r="F1163" s="4" t="s">
        <v>1936</v>
      </c>
      <c r="G1163" s="17">
        <v>18.809999999999999</v>
      </c>
      <c r="H1163" s="144">
        <v>1.4984999999999999</v>
      </c>
      <c r="I1163" s="16" t="s">
        <v>1340</v>
      </c>
      <c r="J1163" s="140">
        <v>1.1399999999999999</v>
      </c>
      <c r="K1163" s="140">
        <v>1.1399999999999999</v>
      </c>
      <c r="L1163" s="140">
        <v>1.1399999999999999</v>
      </c>
    </row>
    <row r="1164" spans="1:12">
      <c r="A1164" s="16" t="s">
        <v>1132</v>
      </c>
      <c r="B1164" s="16">
        <v>760</v>
      </c>
      <c r="C1164" s="16">
        <v>1</v>
      </c>
      <c r="D1164" s="4" t="s">
        <v>1947</v>
      </c>
      <c r="E1164" s="4" t="s">
        <v>1933</v>
      </c>
      <c r="F1164" s="4" t="s">
        <v>1933</v>
      </c>
      <c r="G1164" s="17">
        <v>4.0199999999999996</v>
      </c>
      <c r="H1164" s="144">
        <v>0.38429999999999997</v>
      </c>
      <c r="I1164" s="16" t="s">
        <v>1340</v>
      </c>
      <c r="J1164" s="140">
        <v>2.0299999999999998</v>
      </c>
      <c r="K1164" s="140">
        <v>2.0299999999999998</v>
      </c>
      <c r="L1164" s="140">
        <v>2.0299999999999998</v>
      </c>
    </row>
    <row r="1165" spans="1:12">
      <c r="A1165" s="16" t="s">
        <v>1133</v>
      </c>
      <c r="B1165" s="16">
        <v>760</v>
      </c>
      <c r="C1165" s="16">
        <v>2</v>
      </c>
      <c r="D1165" s="4" t="s">
        <v>1947</v>
      </c>
      <c r="E1165" s="4" t="s">
        <v>1934</v>
      </c>
      <c r="F1165" s="4" t="s">
        <v>1934</v>
      </c>
      <c r="G1165" s="17">
        <v>5.0599999999999996</v>
      </c>
      <c r="H1165" s="144">
        <v>0.47239999999999999</v>
      </c>
      <c r="I1165" s="16" t="s">
        <v>1340</v>
      </c>
      <c r="J1165" s="140">
        <v>2.06</v>
      </c>
      <c r="K1165" s="140">
        <v>2.06</v>
      </c>
      <c r="L1165" s="140">
        <v>2.06</v>
      </c>
    </row>
    <row r="1166" spans="1:12">
      <c r="A1166" s="16" t="s">
        <v>1134</v>
      </c>
      <c r="B1166" s="16">
        <v>760</v>
      </c>
      <c r="C1166" s="16">
        <v>3</v>
      </c>
      <c r="D1166" s="4" t="s">
        <v>1947</v>
      </c>
      <c r="E1166" s="4" t="s">
        <v>1935</v>
      </c>
      <c r="F1166" s="4" t="s">
        <v>1935</v>
      </c>
      <c r="G1166" s="17">
        <v>7.62</v>
      </c>
      <c r="H1166" s="144">
        <v>0.75700000000000001</v>
      </c>
      <c r="I1166" s="16" t="s">
        <v>1340</v>
      </c>
      <c r="J1166" s="140">
        <v>1.8</v>
      </c>
      <c r="K1166" s="140">
        <v>1.8</v>
      </c>
      <c r="L1166" s="140">
        <v>1.8</v>
      </c>
    </row>
    <row r="1167" spans="1:12">
      <c r="A1167" s="16" t="s">
        <v>1135</v>
      </c>
      <c r="B1167" s="16">
        <v>760</v>
      </c>
      <c r="C1167" s="16">
        <v>4</v>
      </c>
      <c r="D1167" s="4" t="s">
        <v>1947</v>
      </c>
      <c r="E1167" s="4" t="s">
        <v>1936</v>
      </c>
      <c r="F1167" s="4" t="s">
        <v>1936</v>
      </c>
      <c r="G1167" s="17">
        <v>12.44</v>
      </c>
      <c r="H1167" s="144">
        <v>1.4093</v>
      </c>
      <c r="I1167" s="16" t="s">
        <v>1340</v>
      </c>
      <c r="J1167" s="140">
        <v>1.1399999999999999</v>
      </c>
      <c r="K1167" s="140">
        <v>1.1399999999999999</v>
      </c>
      <c r="L1167" s="140">
        <v>1.1399999999999999</v>
      </c>
    </row>
    <row r="1168" spans="1:12">
      <c r="A1168" s="16" t="s">
        <v>1136</v>
      </c>
      <c r="B1168" s="16">
        <v>770</v>
      </c>
      <c r="C1168" s="16">
        <v>1</v>
      </c>
      <c r="D1168" s="4" t="s">
        <v>1948</v>
      </c>
      <c r="E1168" s="4" t="s">
        <v>1596</v>
      </c>
      <c r="F1168" s="4" t="s">
        <v>2011</v>
      </c>
      <c r="G1168" s="17">
        <v>2.0699999999999998</v>
      </c>
      <c r="H1168" s="144">
        <v>0.17080000000000001</v>
      </c>
      <c r="I1168" s="16" t="s">
        <v>1340</v>
      </c>
      <c r="J1168" s="140">
        <v>1</v>
      </c>
      <c r="K1168" s="140">
        <v>1</v>
      </c>
      <c r="L1168" s="140">
        <v>1</v>
      </c>
    </row>
    <row r="1169" spans="1:12">
      <c r="A1169" s="16" t="s">
        <v>1137</v>
      </c>
      <c r="B1169" s="16">
        <v>770</v>
      </c>
      <c r="C1169" s="16">
        <v>2</v>
      </c>
      <c r="D1169" s="4" t="s">
        <v>1948</v>
      </c>
      <c r="E1169" s="4" t="s">
        <v>1596</v>
      </c>
      <c r="F1169" s="4" t="s">
        <v>2011</v>
      </c>
      <c r="G1169" s="17">
        <v>2.2400000000000002</v>
      </c>
      <c r="H1169" s="144">
        <v>0.25530000000000003</v>
      </c>
      <c r="I1169" s="16" t="s">
        <v>1340</v>
      </c>
      <c r="J1169" s="140">
        <v>1</v>
      </c>
      <c r="K1169" s="140">
        <v>1</v>
      </c>
      <c r="L1169" s="140">
        <v>1</v>
      </c>
    </row>
    <row r="1170" spans="1:12">
      <c r="A1170" s="16" t="s">
        <v>1138</v>
      </c>
      <c r="B1170" s="16">
        <v>770</v>
      </c>
      <c r="C1170" s="16">
        <v>3</v>
      </c>
      <c r="D1170" s="4" t="s">
        <v>1948</v>
      </c>
      <c r="E1170" s="4" t="s">
        <v>1596</v>
      </c>
      <c r="F1170" s="4" t="s">
        <v>2011</v>
      </c>
      <c r="G1170" s="17">
        <v>2.71</v>
      </c>
      <c r="H1170" s="144">
        <v>0.42480000000000001</v>
      </c>
      <c r="I1170" s="16" t="s">
        <v>1340</v>
      </c>
      <c r="J1170" s="140">
        <v>1</v>
      </c>
      <c r="K1170" s="140">
        <v>1</v>
      </c>
      <c r="L1170" s="140">
        <v>1</v>
      </c>
    </row>
    <row r="1171" spans="1:12">
      <c r="A1171" s="16" t="s">
        <v>1139</v>
      </c>
      <c r="B1171" s="16">
        <v>770</v>
      </c>
      <c r="C1171" s="16">
        <v>4</v>
      </c>
      <c r="D1171" s="4" t="s">
        <v>1948</v>
      </c>
      <c r="E1171" s="4" t="s">
        <v>1596</v>
      </c>
      <c r="F1171" s="4" t="s">
        <v>2011</v>
      </c>
      <c r="G1171" s="17">
        <v>5.6</v>
      </c>
      <c r="H1171" s="144">
        <v>0.93340000000000001</v>
      </c>
      <c r="I1171" s="16" t="s">
        <v>1340</v>
      </c>
      <c r="J1171" s="140">
        <v>1</v>
      </c>
      <c r="K1171" s="140">
        <v>1</v>
      </c>
      <c r="L1171" s="140">
        <v>1</v>
      </c>
    </row>
    <row r="1172" spans="1:12">
      <c r="A1172" s="16" t="s">
        <v>1140</v>
      </c>
      <c r="B1172" s="16">
        <v>772</v>
      </c>
      <c r="C1172" s="16">
        <v>1</v>
      </c>
      <c r="D1172" s="4" t="s">
        <v>1949</v>
      </c>
      <c r="E1172" s="4" t="s">
        <v>1596</v>
      </c>
      <c r="F1172" s="4" t="s">
        <v>2011</v>
      </c>
      <c r="G1172" s="17">
        <v>9.1</v>
      </c>
      <c r="H1172" s="144">
        <v>0.38059999999999999</v>
      </c>
      <c r="I1172" s="16" t="s">
        <v>1340</v>
      </c>
      <c r="J1172" s="140">
        <v>1</v>
      </c>
      <c r="K1172" s="140">
        <v>1</v>
      </c>
      <c r="L1172" s="140">
        <v>1</v>
      </c>
    </row>
    <row r="1173" spans="1:12">
      <c r="A1173" s="16" t="s">
        <v>1141</v>
      </c>
      <c r="B1173" s="16">
        <v>772</v>
      </c>
      <c r="C1173" s="16">
        <v>2</v>
      </c>
      <c r="D1173" s="4" t="s">
        <v>1949</v>
      </c>
      <c r="E1173" s="4" t="s">
        <v>1596</v>
      </c>
      <c r="F1173" s="4" t="s">
        <v>2011</v>
      </c>
      <c r="G1173" s="17">
        <v>11.23</v>
      </c>
      <c r="H1173" s="144">
        <v>0.52310000000000001</v>
      </c>
      <c r="I1173" s="16" t="s">
        <v>1340</v>
      </c>
      <c r="J1173" s="140">
        <v>1</v>
      </c>
      <c r="K1173" s="140">
        <v>1</v>
      </c>
      <c r="L1173" s="140">
        <v>1</v>
      </c>
    </row>
    <row r="1174" spans="1:12">
      <c r="A1174" s="16" t="s">
        <v>1142</v>
      </c>
      <c r="B1174" s="16">
        <v>772</v>
      </c>
      <c r="C1174" s="16">
        <v>3</v>
      </c>
      <c r="D1174" s="4" t="s">
        <v>1949</v>
      </c>
      <c r="E1174" s="4" t="s">
        <v>1596</v>
      </c>
      <c r="F1174" s="4" t="s">
        <v>2011</v>
      </c>
      <c r="G1174" s="17">
        <v>11.23</v>
      </c>
      <c r="H1174" s="144">
        <v>0.66049999999999998</v>
      </c>
      <c r="I1174" s="16" t="s">
        <v>1340</v>
      </c>
      <c r="J1174" s="140">
        <v>1</v>
      </c>
      <c r="K1174" s="140">
        <v>1</v>
      </c>
      <c r="L1174" s="140">
        <v>1</v>
      </c>
    </row>
    <row r="1175" spans="1:12">
      <c r="A1175" s="16" t="s">
        <v>1143</v>
      </c>
      <c r="B1175" s="16">
        <v>772</v>
      </c>
      <c r="C1175" s="16">
        <v>4</v>
      </c>
      <c r="D1175" s="4" t="s">
        <v>1949</v>
      </c>
      <c r="E1175" s="4" t="s">
        <v>1596</v>
      </c>
      <c r="F1175" s="4" t="s">
        <v>2011</v>
      </c>
      <c r="G1175" s="17">
        <v>13.65</v>
      </c>
      <c r="H1175" s="144">
        <v>1.8259000000000001</v>
      </c>
      <c r="I1175" s="16" t="s">
        <v>1340</v>
      </c>
      <c r="J1175" s="140">
        <v>1</v>
      </c>
      <c r="K1175" s="140">
        <v>1</v>
      </c>
      <c r="L1175" s="140">
        <v>1</v>
      </c>
    </row>
    <row r="1176" spans="1:12">
      <c r="A1176" s="16" t="s">
        <v>1144</v>
      </c>
      <c r="B1176" s="16">
        <v>773</v>
      </c>
      <c r="C1176" s="16">
        <v>1</v>
      </c>
      <c r="D1176" s="4" t="s">
        <v>1950</v>
      </c>
      <c r="E1176" s="4" t="s">
        <v>1596</v>
      </c>
      <c r="F1176" s="4" t="s">
        <v>2011</v>
      </c>
      <c r="G1176" s="17">
        <v>3.54</v>
      </c>
      <c r="H1176" s="144">
        <v>0.20830000000000001</v>
      </c>
      <c r="I1176" s="16" t="s">
        <v>1340</v>
      </c>
      <c r="J1176" s="140">
        <v>1</v>
      </c>
      <c r="K1176" s="140">
        <v>1</v>
      </c>
      <c r="L1176" s="140">
        <v>1</v>
      </c>
    </row>
    <row r="1177" spans="1:12">
      <c r="A1177" s="16" t="s">
        <v>1145</v>
      </c>
      <c r="B1177" s="16">
        <v>773</v>
      </c>
      <c r="C1177" s="16">
        <v>2</v>
      </c>
      <c r="D1177" s="4" t="s">
        <v>1950</v>
      </c>
      <c r="E1177" s="4" t="s">
        <v>1596</v>
      </c>
      <c r="F1177" s="4" t="s">
        <v>2011</v>
      </c>
      <c r="G1177" s="17">
        <v>3.99</v>
      </c>
      <c r="H1177" s="144">
        <v>0.31209999999999999</v>
      </c>
      <c r="I1177" s="16" t="s">
        <v>1340</v>
      </c>
      <c r="J1177" s="140">
        <v>1</v>
      </c>
      <c r="K1177" s="140">
        <v>1</v>
      </c>
      <c r="L1177" s="140">
        <v>1</v>
      </c>
    </row>
    <row r="1178" spans="1:12">
      <c r="A1178" s="16" t="s">
        <v>1146</v>
      </c>
      <c r="B1178" s="16">
        <v>773</v>
      </c>
      <c r="C1178" s="16">
        <v>3</v>
      </c>
      <c r="D1178" s="4" t="s">
        <v>1950</v>
      </c>
      <c r="E1178" s="4" t="s">
        <v>1596</v>
      </c>
      <c r="F1178" s="4" t="s">
        <v>2011</v>
      </c>
      <c r="G1178" s="17">
        <v>4.7300000000000004</v>
      </c>
      <c r="H1178" s="144">
        <v>0.55969999999999998</v>
      </c>
      <c r="I1178" s="16" t="s">
        <v>1340</v>
      </c>
      <c r="J1178" s="140">
        <v>1</v>
      </c>
      <c r="K1178" s="140">
        <v>1</v>
      </c>
      <c r="L1178" s="140">
        <v>1</v>
      </c>
    </row>
    <row r="1179" spans="1:12">
      <c r="A1179" s="16" t="s">
        <v>1147</v>
      </c>
      <c r="B1179" s="16">
        <v>773</v>
      </c>
      <c r="C1179" s="16">
        <v>4</v>
      </c>
      <c r="D1179" s="4" t="s">
        <v>1950</v>
      </c>
      <c r="E1179" s="4" t="s">
        <v>1596</v>
      </c>
      <c r="F1179" s="4" t="s">
        <v>2011</v>
      </c>
      <c r="G1179" s="17">
        <v>7.97</v>
      </c>
      <c r="H1179" s="144">
        <v>1.3331</v>
      </c>
      <c r="I1179" s="16" t="s">
        <v>1340</v>
      </c>
      <c r="J1179" s="140">
        <v>1</v>
      </c>
      <c r="K1179" s="140">
        <v>1</v>
      </c>
      <c r="L1179" s="140">
        <v>1</v>
      </c>
    </row>
    <row r="1180" spans="1:12">
      <c r="A1180" s="16" t="s">
        <v>1148</v>
      </c>
      <c r="B1180" s="16">
        <v>774</v>
      </c>
      <c r="C1180" s="16">
        <v>1</v>
      </c>
      <c r="D1180" s="4" t="s">
        <v>1951</v>
      </c>
      <c r="E1180" s="4" t="s">
        <v>1596</v>
      </c>
      <c r="F1180" s="4" t="s">
        <v>2011</v>
      </c>
      <c r="G1180" s="17">
        <v>3.7</v>
      </c>
      <c r="H1180" s="144">
        <v>0.3009</v>
      </c>
      <c r="I1180" s="16" t="s">
        <v>1340</v>
      </c>
      <c r="J1180" s="140">
        <v>1</v>
      </c>
      <c r="K1180" s="140">
        <v>1</v>
      </c>
      <c r="L1180" s="140">
        <v>1</v>
      </c>
    </row>
    <row r="1181" spans="1:12">
      <c r="A1181" s="16" t="s">
        <v>1149</v>
      </c>
      <c r="B1181" s="16">
        <v>774</v>
      </c>
      <c r="C1181" s="16">
        <v>2</v>
      </c>
      <c r="D1181" s="4" t="s">
        <v>1951</v>
      </c>
      <c r="E1181" s="4" t="s">
        <v>1596</v>
      </c>
      <c r="F1181" s="4" t="s">
        <v>2011</v>
      </c>
      <c r="G1181" s="17">
        <v>3.97</v>
      </c>
      <c r="H1181" s="144">
        <v>0.32279999999999998</v>
      </c>
      <c r="I1181" s="16" t="s">
        <v>1340</v>
      </c>
      <c r="J1181" s="140">
        <v>1</v>
      </c>
      <c r="K1181" s="140">
        <v>1</v>
      </c>
      <c r="L1181" s="140">
        <v>1</v>
      </c>
    </row>
    <row r="1182" spans="1:12">
      <c r="A1182" s="16" t="s">
        <v>1150</v>
      </c>
      <c r="B1182" s="16">
        <v>774</v>
      </c>
      <c r="C1182" s="16">
        <v>3</v>
      </c>
      <c r="D1182" s="4" t="s">
        <v>1951</v>
      </c>
      <c r="E1182" s="4" t="s">
        <v>1596</v>
      </c>
      <c r="F1182" s="4" t="s">
        <v>2011</v>
      </c>
      <c r="G1182" s="17">
        <v>4.45</v>
      </c>
      <c r="H1182" s="144">
        <v>0.54920000000000002</v>
      </c>
      <c r="I1182" s="16" t="s">
        <v>1340</v>
      </c>
      <c r="J1182" s="140">
        <v>1</v>
      </c>
      <c r="K1182" s="140">
        <v>1</v>
      </c>
      <c r="L1182" s="140">
        <v>1</v>
      </c>
    </row>
    <row r="1183" spans="1:12">
      <c r="A1183" s="16" t="s">
        <v>1151</v>
      </c>
      <c r="B1183" s="16">
        <v>774</v>
      </c>
      <c r="C1183" s="16">
        <v>4</v>
      </c>
      <c r="D1183" s="4" t="s">
        <v>1951</v>
      </c>
      <c r="E1183" s="4" t="s">
        <v>1596</v>
      </c>
      <c r="F1183" s="4" t="s">
        <v>2011</v>
      </c>
      <c r="G1183" s="17">
        <v>8.9600000000000009</v>
      </c>
      <c r="H1183" s="144">
        <v>1.4451000000000001</v>
      </c>
      <c r="I1183" s="16" t="s">
        <v>1340</v>
      </c>
      <c r="J1183" s="140">
        <v>1</v>
      </c>
      <c r="K1183" s="140">
        <v>1</v>
      </c>
      <c r="L1183" s="140">
        <v>1</v>
      </c>
    </row>
    <row r="1184" spans="1:12">
      <c r="A1184" s="16" t="s">
        <v>1152</v>
      </c>
      <c r="B1184" s="16">
        <v>775</v>
      </c>
      <c r="C1184" s="16">
        <v>1</v>
      </c>
      <c r="D1184" s="4" t="s">
        <v>1952</v>
      </c>
      <c r="E1184" s="4" t="s">
        <v>1596</v>
      </c>
      <c r="F1184" s="4" t="s">
        <v>2011</v>
      </c>
      <c r="G1184" s="17">
        <v>3.08</v>
      </c>
      <c r="H1184" s="144">
        <v>0.30969999999999998</v>
      </c>
      <c r="I1184" s="16" t="s">
        <v>1340</v>
      </c>
      <c r="J1184" s="140">
        <v>1</v>
      </c>
      <c r="K1184" s="140">
        <v>1</v>
      </c>
      <c r="L1184" s="140">
        <v>1</v>
      </c>
    </row>
    <row r="1185" spans="1:12">
      <c r="A1185" s="16" t="s">
        <v>1153</v>
      </c>
      <c r="B1185" s="16">
        <v>775</v>
      </c>
      <c r="C1185" s="16">
        <v>2</v>
      </c>
      <c r="D1185" s="4" t="s">
        <v>1952</v>
      </c>
      <c r="E1185" s="4" t="s">
        <v>1596</v>
      </c>
      <c r="F1185" s="4" t="s">
        <v>2011</v>
      </c>
      <c r="G1185" s="17">
        <v>3.57</v>
      </c>
      <c r="H1185" s="144">
        <v>0.4214</v>
      </c>
      <c r="I1185" s="16" t="s">
        <v>1340</v>
      </c>
      <c r="J1185" s="140">
        <v>1</v>
      </c>
      <c r="K1185" s="140">
        <v>1</v>
      </c>
      <c r="L1185" s="140">
        <v>1</v>
      </c>
    </row>
    <row r="1186" spans="1:12">
      <c r="A1186" s="16" t="s">
        <v>1154</v>
      </c>
      <c r="B1186" s="16">
        <v>775</v>
      </c>
      <c r="C1186" s="16">
        <v>3</v>
      </c>
      <c r="D1186" s="4" t="s">
        <v>1952</v>
      </c>
      <c r="E1186" s="4" t="s">
        <v>1596</v>
      </c>
      <c r="F1186" s="4" t="s">
        <v>2011</v>
      </c>
      <c r="G1186" s="17">
        <v>4.8600000000000003</v>
      </c>
      <c r="H1186" s="144">
        <v>0.65700000000000003</v>
      </c>
      <c r="I1186" s="16" t="s">
        <v>1340</v>
      </c>
      <c r="J1186" s="140">
        <v>1</v>
      </c>
      <c r="K1186" s="140">
        <v>1</v>
      </c>
      <c r="L1186" s="140">
        <v>1</v>
      </c>
    </row>
    <row r="1187" spans="1:12">
      <c r="A1187" s="16" t="s">
        <v>1155</v>
      </c>
      <c r="B1187" s="16">
        <v>775</v>
      </c>
      <c r="C1187" s="16">
        <v>4</v>
      </c>
      <c r="D1187" s="4" t="s">
        <v>1952</v>
      </c>
      <c r="E1187" s="4" t="s">
        <v>1596</v>
      </c>
      <c r="F1187" s="4" t="s">
        <v>2011</v>
      </c>
      <c r="G1187" s="17">
        <v>10.18</v>
      </c>
      <c r="H1187" s="144">
        <v>1.5671999999999999</v>
      </c>
      <c r="I1187" s="16" t="s">
        <v>1340</v>
      </c>
      <c r="J1187" s="140">
        <v>1</v>
      </c>
      <c r="K1187" s="140">
        <v>1</v>
      </c>
      <c r="L1187" s="140">
        <v>1</v>
      </c>
    </row>
    <row r="1188" spans="1:12">
      <c r="A1188" s="16" t="s">
        <v>1156</v>
      </c>
      <c r="B1188" s="16">
        <v>776</v>
      </c>
      <c r="C1188" s="16">
        <v>1</v>
      </c>
      <c r="D1188" s="4" t="s">
        <v>1953</v>
      </c>
      <c r="E1188" s="4" t="s">
        <v>1596</v>
      </c>
      <c r="F1188" s="4" t="s">
        <v>2011</v>
      </c>
      <c r="G1188" s="17">
        <v>3.98</v>
      </c>
      <c r="H1188" s="144">
        <v>0.35270000000000001</v>
      </c>
      <c r="I1188" s="16" t="s">
        <v>1340</v>
      </c>
      <c r="J1188" s="140">
        <v>1</v>
      </c>
      <c r="K1188" s="140">
        <v>1</v>
      </c>
      <c r="L1188" s="140">
        <v>1</v>
      </c>
    </row>
    <row r="1189" spans="1:12">
      <c r="A1189" s="16" t="s">
        <v>1157</v>
      </c>
      <c r="B1189" s="16">
        <v>776</v>
      </c>
      <c r="C1189" s="16">
        <v>2</v>
      </c>
      <c r="D1189" s="4" t="s">
        <v>1953</v>
      </c>
      <c r="E1189" s="4" t="s">
        <v>1596</v>
      </c>
      <c r="F1189" s="4" t="s">
        <v>2011</v>
      </c>
      <c r="G1189" s="17">
        <v>3.98</v>
      </c>
      <c r="H1189" s="144">
        <v>0.40620000000000001</v>
      </c>
      <c r="I1189" s="16" t="s">
        <v>1340</v>
      </c>
      <c r="J1189" s="140">
        <v>1</v>
      </c>
      <c r="K1189" s="140">
        <v>1</v>
      </c>
      <c r="L1189" s="140">
        <v>1</v>
      </c>
    </row>
    <row r="1190" spans="1:12">
      <c r="A1190" s="16" t="s">
        <v>1158</v>
      </c>
      <c r="B1190" s="16">
        <v>776</v>
      </c>
      <c r="C1190" s="16">
        <v>3</v>
      </c>
      <c r="D1190" s="4" t="s">
        <v>1953</v>
      </c>
      <c r="E1190" s="4" t="s">
        <v>1596</v>
      </c>
      <c r="F1190" s="4" t="s">
        <v>2011</v>
      </c>
      <c r="G1190" s="17">
        <v>4.3600000000000003</v>
      </c>
      <c r="H1190" s="144">
        <v>0.59530000000000005</v>
      </c>
      <c r="I1190" s="16" t="s">
        <v>1340</v>
      </c>
      <c r="J1190" s="140">
        <v>1</v>
      </c>
      <c r="K1190" s="140">
        <v>1</v>
      </c>
      <c r="L1190" s="140">
        <v>1</v>
      </c>
    </row>
    <row r="1191" spans="1:12">
      <c r="A1191" s="16" t="s">
        <v>1159</v>
      </c>
      <c r="B1191" s="16">
        <v>776</v>
      </c>
      <c r="C1191" s="16">
        <v>4</v>
      </c>
      <c r="D1191" s="4" t="s">
        <v>1953</v>
      </c>
      <c r="E1191" s="4" t="s">
        <v>1596</v>
      </c>
      <c r="F1191" s="4" t="s">
        <v>2011</v>
      </c>
      <c r="G1191" s="17">
        <v>6.58</v>
      </c>
      <c r="H1191" s="144">
        <v>1.1093</v>
      </c>
      <c r="I1191" s="16" t="s">
        <v>1340</v>
      </c>
      <c r="J1191" s="140">
        <v>1</v>
      </c>
      <c r="K1191" s="140">
        <v>1</v>
      </c>
      <c r="L1191" s="140">
        <v>1</v>
      </c>
    </row>
    <row r="1192" spans="1:12">
      <c r="A1192" s="16" t="s">
        <v>1954</v>
      </c>
      <c r="B1192" s="16">
        <v>792</v>
      </c>
      <c r="C1192" s="16">
        <v>1</v>
      </c>
      <c r="D1192" s="4" t="s">
        <v>1955</v>
      </c>
      <c r="E1192" s="4" t="s">
        <v>1596</v>
      </c>
      <c r="F1192" s="4" t="s">
        <v>2011</v>
      </c>
      <c r="G1192" s="17">
        <v>3.13</v>
      </c>
      <c r="H1192" s="144">
        <v>1.1556999999999999</v>
      </c>
      <c r="I1192" s="16" t="s">
        <v>1340</v>
      </c>
      <c r="J1192" s="140">
        <v>1</v>
      </c>
      <c r="K1192" s="140">
        <v>1</v>
      </c>
      <c r="L1192" s="140">
        <v>1</v>
      </c>
    </row>
    <row r="1193" spans="1:12">
      <c r="A1193" s="16" t="s">
        <v>1956</v>
      </c>
      <c r="B1193" s="16">
        <v>792</v>
      </c>
      <c r="C1193" s="16">
        <v>2</v>
      </c>
      <c r="D1193" s="4" t="s">
        <v>1955</v>
      </c>
      <c r="E1193" s="4" t="s">
        <v>1596</v>
      </c>
      <c r="F1193" s="4" t="s">
        <v>2011</v>
      </c>
      <c r="G1193" s="17">
        <v>4.3</v>
      </c>
      <c r="H1193" s="144">
        <v>1.3585</v>
      </c>
      <c r="I1193" s="16" t="s">
        <v>1340</v>
      </c>
      <c r="J1193" s="140">
        <v>1</v>
      </c>
      <c r="K1193" s="140">
        <v>1</v>
      </c>
      <c r="L1193" s="140">
        <v>1</v>
      </c>
    </row>
    <row r="1194" spans="1:12">
      <c r="A1194" s="16" t="s">
        <v>1957</v>
      </c>
      <c r="B1194" s="16">
        <v>792</v>
      </c>
      <c r="C1194" s="16">
        <v>3</v>
      </c>
      <c r="D1194" s="4" t="s">
        <v>1955</v>
      </c>
      <c r="E1194" s="4" t="s">
        <v>1596</v>
      </c>
      <c r="F1194" s="4" t="s">
        <v>2011</v>
      </c>
      <c r="G1194" s="17">
        <v>7.47</v>
      </c>
      <c r="H1194" s="144">
        <v>1.899</v>
      </c>
      <c r="I1194" s="16" t="s">
        <v>1340</v>
      </c>
      <c r="J1194" s="140">
        <v>1</v>
      </c>
      <c r="K1194" s="140">
        <v>1</v>
      </c>
      <c r="L1194" s="140">
        <v>1</v>
      </c>
    </row>
    <row r="1195" spans="1:12">
      <c r="A1195" s="16" t="s">
        <v>1958</v>
      </c>
      <c r="B1195" s="16">
        <v>792</v>
      </c>
      <c r="C1195" s="16">
        <v>4</v>
      </c>
      <c r="D1195" s="4" t="s">
        <v>1955</v>
      </c>
      <c r="E1195" s="4" t="s">
        <v>1596</v>
      </c>
      <c r="F1195" s="4" t="s">
        <v>2011</v>
      </c>
      <c r="G1195" s="17">
        <v>15.37</v>
      </c>
      <c r="H1195" s="144">
        <v>3.7341000000000002</v>
      </c>
      <c r="I1195" s="16" t="s">
        <v>1340</v>
      </c>
      <c r="J1195" s="140">
        <v>1</v>
      </c>
      <c r="K1195" s="140">
        <v>1</v>
      </c>
      <c r="L1195" s="140">
        <v>1</v>
      </c>
    </row>
    <row r="1196" spans="1:12">
      <c r="A1196" s="16" t="s">
        <v>1959</v>
      </c>
      <c r="B1196" s="16">
        <v>793</v>
      </c>
      <c r="C1196" s="16">
        <v>1</v>
      </c>
      <c r="D1196" s="4" t="s">
        <v>1960</v>
      </c>
      <c r="E1196" s="4" t="s">
        <v>1596</v>
      </c>
      <c r="F1196" s="4" t="s">
        <v>2011</v>
      </c>
      <c r="G1196" s="17">
        <v>2.68</v>
      </c>
      <c r="H1196" s="144">
        <v>0.69910000000000005</v>
      </c>
      <c r="I1196" s="16" t="s">
        <v>1340</v>
      </c>
      <c r="J1196" s="140">
        <v>1</v>
      </c>
      <c r="K1196" s="140">
        <v>1</v>
      </c>
      <c r="L1196" s="140">
        <v>1</v>
      </c>
    </row>
    <row r="1197" spans="1:12">
      <c r="A1197" s="16" t="s">
        <v>1961</v>
      </c>
      <c r="B1197" s="16">
        <v>793</v>
      </c>
      <c r="C1197" s="16">
        <v>2</v>
      </c>
      <c r="D1197" s="4" t="s">
        <v>1960</v>
      </c>
      <c r="E1197" s="4" t="s">
        <v>1596</v>
      </c>
      <c r="F1197" s="4" t="s">
        <v>2011</v>
      </c>
      <c r="G1197" s="17">
        <v>4.09</v>
      </c>
      <c r="H1197" s="144">
        <v>0.94820000000000004</v>
      </c>
      <c r="I1197" s="16" t="s">
        <v>1340</v>
      </c>
      <c r="J1197" s="140">
        <v>1</v>
      </c>
      <c r="K1197" s="140">
        <v>1</v>
      </c>
      <c r="L1197" s="140">
        <v>1</v>
      </c>
    </row>
    <row r="1198" spans="1:12">
      <c r="A1198" s="16" t="s">
        <v>1962</v>
      </c>
      <c r="B1198" s="16">
        <v>793</v>
      </c>
      <c r="C1198" s="16">
        <v>3</v>
      </c>
      <c r="D1198" s="4" t="s">
        <v>1960</v>
      </c>
      <c r="E1198" s="4" t="s">
        <v>1596</v>
      </c>
      <c r="F1198" s="4" t="s">
        <v>2011</v>
      </c>
      <c r="G1198" s="17">
        <v>6.48</v>
      </c>
      <c r="H1198" s="144">
        <v>1.3831</v>
      </c>
      <c r="I1198" s="16" t="s">
        <v>1340</v>
      </c>
      <c r="J1198" s="140">
        <v>1</v>
      </c>
      <c r="K1198" s="140">
        <v>1</v>
      </c>
      <c r="L1198" s="140">
        <v>1</v>
      </c>
    </row>
    <row r="1199" spans="1:12">
      <c r="A1199" s="16" t="s">
        <v>1963</v>
      </c>
      <c r="B1199" s="16">
        <v>793</v>
      </c>
      <c r="C1199" s="16">
        <v>4</v>
      </c>
      <c r="D1199" s="4" t="s">
        <v>1960</v>
      </c>
      <c r="E1199" s="4" t="s">
        <v>1596</v>
      </c>
      <c r="F1199" s="4" t="s">
        <v>2011</v>
      </c>
      <c r="G1199" s="17">
        <v>12.37</v>
      </c>
      <c r="H1199" s="144">
        <v>2.7650000000000001</v>
      </c>
      <c r="I1199" s="16" t="s">
        <v>1340</v>
      </c>
      <c r="J1199" s="140">
        <v>1</v>
      </c>
      <c r="K1199" s="140">
        <v>1</v>
      </c>
      <c r="L1199" s="140">
        <v>1</v>
      </c>
    </row>
    <row r="1200" spans="1:12">
      <c r="A1200" s="16" t="s">
        <v>1964</v>
      </c>
      <c r="B1200" s="16">
        <v>794</v>
      </c>
      <c r="C1200" s="16">
        <v>1</v>
      </c>
      <c r="D1200" s="4" t="s">
        <v>1965</v>
      </c>
      <c r="E1200" s="4" t="s">
        <v>1596</v>
      </c>
      <c r="F1200" s="4" t="s">
        <v>2011</v>
      </c>
      <c r="G1200" s="17">
        <v>2.41</v>
      </c>
      <c r="H1200" s="144">
        <v>0.63680000000000003</v>
      </c>
      <c r="I1200" s="16" t="s">
        <v>1340</v>
      </c>
      <c r="J1200" s="140">
        <v>1</v>
      </c>
      <c r="K1200" s="140">
        <v>1</v>
      </c>
      <c r="L1200" s="140">
        <v>1</v>
      </c>
    </row>
    <row r="1201" spans="1:12">
      <c r="A1201" s="16" t="s">
        <v>1966</v>
      </c>
      <c r="B1201" s="16">
        <v>794</v>
      </c>
      <c r="C1201" s="16">
        <v>2</v>
      </c>
      <c r="D1201" s="4" t="s">
        <v>1965</v>
      </c>
      <c r="E1201" s="4" t="s">
        <v>1596</v>
      </c>
      <c r="F1201" s="4" t="s">
        <v>2011</v>
      </c>
      <c r="G1201" s="17">
        <v>3.53</v>
      </c>
      <c r="H1201" s="144">
        <v>0.81189999999999996</v>
      </c>
      <c r="I1201" s="16" t="s">
        <v>1340</v>
      </c>
      <c r="J1201" s="140">
        <v>1</v>
      </c>
      <c r="K1201" s="140">
        <v>1</v>
      </c>
      <c r="L1201" s="140">
        <v>1</v>
      </c>
    </row>
    <row r="1202" spans="1:12">
      <c r="A1202" s="16" t="s">
        <v>1967</v>
      </c>
      <c r="B1202" s="16">
        <v>794</v>
      </c>
      <c r="C1202" s="16">
        <v>3</v>
      </c>
      <c r="D1202" s="4" t="s">
        <v>1965</v>
      </c>
      <c r="E1202" s="4" t="s">
        <v>1596</v>
      </c>
      <c r="F1202" s="4" t="s">
        <v>2011</v>
      </c>
      <c r="G1202" s="17">
        <v>5.51</v>
      </c>
      <c r="H1202" s="144">
        <v>1.1745000000000001</v>
      </c>
      <c r="I1202" s="16" t="s">
        <v>1340</v>
      </c>
      <c r="J1202" s="140">
        <v>1</v>
      </c>
      <c r="K1202" s="140">
        <v>1</v>
      </c>
      <c r="L1202" s="140">
        <v>1</v>
      </c>
    </row>
    <row r="1203" spans="1:12">
      <c r="A1203" s="16" t="s">
        <v>1968</v>
      </c>
      <c r="B1203" s="16">
        <v>794</v>
      </c>
      <c r="C1203" s="16">
        <v>4</v>
      </c>
      <c r="D1203" s="4" t="s">
        <v>1965</v>
      </c>
      <c r="E1203" s="4" t="s">
        <v>1596</v>
      </c>
      <c r="F1203" s="4" t="s">
        <v>2011</v>
      </c>
      <c r="G1203" s="17">
        <v>11.13</v>
      </c>
      <c r="H1203" s="144">
        <v>2.2267000000000001</v>
      </c>
      <c r="I1203" s="16" t="s">
        <v>1340</v>
      </c>
      <c r="J1203" s="140">
        <v>1</v>
      </c>
      <c r="K1203" s="140">
        <v>1</v>
      </c>
      <c r="L1203" s="140">
        <v>1</v>
      </c>
    </row>
    <row r="1204" spans="1:12">
      <c r="A1204" s="16" t="s">
        <v>1969</v>
      </c>
      <c r="B1204" s="16">
        <v>810</v>
      </c>
      <c r="C1204" s="16">
        <v>1</v>
      </c>
      <c r="D1204" s="4" t="s">
        <v>1970</v>
      </c>
      <c r="E1204" s="4" t="s">
        <v>1596</v>
      </c>
      <c r="F1204" s="4" t="s">
        <v>2011</v>
      </c>
      <c r="G1204" s="17">
        <v>2.2000000000000002</v>
      </c>
      <c r="H1204" s="144">
        <v>0.3725</v>
      </c>
      <c r="I1204" s="16" t="s">
        <v>1340</v>
      </c>
      <c r="J1204" s="140">
        <v>1</v>
      </c>
      <c r="K1204" s="140">
        <v>1</v>
      </c>
      <c r="L1204" s="140">
        <v>1</v>
      </c>
    </row>
    <row r="1205" spans="1:12">
      <c r="A1205" s="16" t="s">
        <v>1971</v>
      </c>
      <c r="B1205" s="16">
        <v>810</v>
      </c>
      <c r="C1205" s="16">
        <v>2</v>
      </c>
      <c r="D1205" s="4" t="s">
        <v>1970</v>
      </c>
      <c r="E1205" s="4" t="s">
        <v>1596</v>
      </c>
      <c r="F1205" s="4" t="s">
        <v>2011</v>
      </c>
      <c r="G1205" s="17">
        <v>2.82</v>
      </c>
      <c r="H1205" s="144">
        <v>0.49349999999999999</v>
      </c>
      <c r="I1205" s="16" t="s">
        <v>1340</v>
      </c>
      <c r="J1205" s="140">
        <v>1</v>
      </c>
      <c r="K1205" s="140">
        <v>1</v>
      </c>
      <c r="L1205" s="140">
        <v>1</v>
      </c>
    </row>
    <row r="1206" spans="1:12">
      <c r="A1206" s="16" t="s">
        <v>1972</v>
      </c>
      <c r="B1206" s="16">
        <v>810</v>
      </c>
      <c r="C1206" s="16">
        <v>3</v>
      </c>
      <c r="D1206" s="4" t="s">
        <v>1970</v>
      </c>
      <c r="E1206" s="4" t="s">
        <v>1596</v>
      </c>
      <c r="F1206" s="4" t="s">
        <v>2011</v>
      </c>
      <c r="G1206" s="17">
        <v>4.1500000000000004</v>
      </c>
      <c r="H1206" s="144">
        <v>0.73180000000000001</v>
      </c>
      <c r="I1206" s="16" t="s">
        <v>1340</v>
      </c>
      <c r="J1206" s="140">
        <v>1</v>
      </c>
      <c r="K1206" s="140">
        <v>1</v>
      </c>
      <c r="L1206" s="140">
        <v>1</v>
      </c>
    </row>
    <row r="1207" spans="1:12">
      <c r="A1207" s="16" t="s">
        <v>1973</v>
      </c>
      <c r="B1207" s="16">
        <v>810</v>
      </c>
      <c r="C1207" s="16">
        <v>4</v>
      </c>
      <c r="D1207" s="4" t="s">
        <v>1970</v>
      </c>
      <c r="E1207" s="4" t="s">
        <v>1596</v>
      </c>
      <c r="F1207" s="4" t="s">
        <v>2011</v>
      </c>
      <c r="G1207" s="17">
        <v>7.76</v>
      </c>
      <c r="H1207" s="144">
        <v>1.4280999999999999</v>
      </c>
      <c r="I1207" s="16" t="s">
        <v>1340</v>
      </c>
      <c r="J1207" s="140">
        <v>1</v>
      </c>
      <c r="K1207" s="140">
        <v>1</v>
      </c>
      <c r="L1207" s="140">
        <v>1</v>
      </c>
    </row>
    <row r="1208" spans="1:12">
      <c r="A1208" s="16" t="s">
        <v>1160</v>
      </c>
      <c r="B1208" s="16">
        <v>811</v>
      </c>
      <c r="C1208" s="16">
        <v>1</v>
      </c>
      <c r="D1208" s="4" t="s">
        <v>1974</v>
      </c>
      <c r="E1208" s="4" t="s">
        <v>1596</v>
      </c>
      <c r="F1208" s="4" t="s">
        <v>2011</v>
      </c>
      <c r="G1208" s="17">
        <v>1.41</v>
      </c>
      <c r="H1208" s="144">
        <v>0.2414</v>
      </c>
      <c r="I1208" s="16" t="s">
        <v>1340</v>
      </c>
      <c r="J1208" s="140">
        <v>1</v>
      </c>
      <c r="K1208" s="140">
        <v>1</v>
      </c>
      <c r="L1208" s="140">
        <v>1</v>
      </c>
    </row>
    <row r="1209" spans="1:12">
      <c r="A1209" s="16" t="s">
        <v>1161</v>
      </c>
      <c r="B1209" s="16">
        <v>811</v>
      </c>
      <c r="C1209" s="16">
        <v>2</v>
      </c>
      <c r="D1209" s="4" t="s">
        <v>1974</v>
      </c>
      <c r="E1209" s="4" t="s">
        <v>1596</v>
      </c>
      <c r="F1209" s="4" t="s">
        <v>2011</v>
      </c>
      <c r="G1209" s="17">
        <v>1.91</v>
      </c>
      <c r="H1209" s="144">
        <v>0.34399999999999997</v>
      </c>
      <c r="I1209" s="16" t="s">
        <v>1340</v>
      </c>
      <c r="J1209" s="140">
        <v>1</v>
      </c>
      <c r="K1209" s="140">
        <v>1</v>
      </c>
      <c r="L1209" s="140">
        <v>1</v>
      </c>
    </row>
    <row r="1210" spans="1:12">
      <c r="A1210" s="16" t="s">
        <v>1162</v>
      </c>
      <c r="B1210" s="16">
        <v>811</v>
      </c>
      <c r="C1210" s="16">
        <v>3</v>
      </c>
      <c r="D1210" s="4" t="s">
        <v>1974</v>
      </c>
      <c r="E1210" s="4" t="s">
        <v>1596</v>
      </c>
      <c r="F1210" s="4" t="s">
        <v>2011</v>
      </c>
      <c r="G1210" s="17">
        <v>3.17</v>
      </c>
      <c r="H1210" s="144">
        <v>0.59889999999999999</v>
      </c>
      <c r="I1210" s="16" t="s">
        <v>1340</v>
      </c>
      <c r="J1210" s="140">
        <v>1</v>
      </c>
      <c r="K1210" s="140">
        <v>1</v>
      </c>
      <c r="L1210" s="140">
        <v>1</v>
      </c>
    </row>
    <row r="1211" spans="1:12">
      <c r="A1211" s="16" t="s">
        <v>1163</v>
      </c>
      <c r="B1211" s="16">
        <v>811</v>
      </c>
      <c r="C1211" s="16">
        <v>4</v>
      </c>
      <c r="D1211" s="4" t="s">
        <v>1974</v>
      </c>
      <c r="E1211" s="4" t="s">
        <v>1596</v>
      </c>
      <c r="F1211" s="4" t="s">
        <v>2011</v>
      </c>
      <c r="G1211" s="17">
        <v>6.27</v>
      </c>
      <c r="H1211" s="144">
        <v>1.2663</v>
      </c>
      <c r="I1211" s="16" t="s">
        <v>1340</v>
      </c>
      <c r="J1211" s="140">
        <v>1</v>
      </c>
      <c r="K1211" s="140">
        <v>1</v>
      </c>
      <c r="L1211" s="140">
        <v>1</v>
      </c>
    </row>
    <row r="1212" spans="1:12">
      <c r="A1212" s="16" t="s">
        <v>1164</v>
      </c>
      <c r="B1212" s="16">
        <v>812</v>
      </c>
      <c r="C1212" s="16">
        <v>1</v>
      </c>
      <c r="D1212" s="4" t="s">
        <v>1975</v>
      </c>
      <c r="E1212" s="4" t="s">
        <v>1596</v>
      </c>
      <c r="F1212" s="4" t="s">
        <v>2011</v>
      </c>
      <c r="G1212" s="17">
        <v>1.62</v>
      </c>
      <c r="H1212" s="144">
        <v>0.27710000000000001</v>
      </c>
      <c r="I1212" s="16" t="s">
        <v>1340</v>
      </c>
      <c r="J1212" s="140">
        <v>1</v>
      </c>
      <c r="K1212" s="140">
        <v>1</v>
      </c>
      <c r="L1212" s="140">
        <v>1</v>
      </c>
    </row>
    <row r="1213" spans="1:12">
      <c r="A1213" s="16" t="s">
        <v>1165</v>
      </c>
      <c r="B1213" s="16">
        <v>812</v>
      </c>
      <c r="C1213" s="16">
        <v>2</v>
      </c>
      <c r="D1213" s="4" t="s">
        <v>1975</v>
      </c>
      <c r="E1213" s="4" t="s">
        <v>1596</v>
      </c>
      <c r="F1213" s="4" t="s">
        <v>2011</v>
      </c>
      <c r="G1213" s="17">
        <v>2.39</v>
      </c>
      <c r="H1213" s="144">
        <v>0.38100000000000001</v>
      </c>
      <c r="I1213" s="16" t="s">
        <v>1340</v>
      </c>
      <c r="J1213" s="140">
        <v>1</v>
      </c>
      <c r="K1213" s="140">
        <v>1</v>
      </c>
      <c r="L1213" s="140">
        <v>1</v>
      </c>
    </row>
    <row r="1214" spans="1:12">
      <c r="A1214" s="16" t="s">
        <v>1166</v>
      </c>
      <c r="B1214" s="16">
        <v>812</v>
      </c>
      <c r="C1214" s="16">
        <v>3</v>
      </c>
      <c r="D1214" s="4" t="s">
        <v>1975</v>
      </c>
      <c r="E1214" s="4" t="s">
        <v>1596</v>
      </c>
      <c r="F1214" s="4" t="s">
        <v>2011</v>
      </c>
      <c r="G1214" s="17">
        <v>3.34</v>
      </c>
      <c r="H1214" s="144">
        <v>0.56040000000000001</v>
      </c>
      <c r="I1214" s="16" t="s">
        <v>1340</v>
      </c>
      <c r="J1214" s="140">
        <v>1</v>
      </c>
      <c r="K1214" s="140">
        <v>1</v>
      </c>
      <c r="L1214" s="140">
        <v>1</v>
      </c>
    </row>
    <row r="1215" spans="1:12">
      <c r="A1215" s="16" t="s">
        <v>1167</v>
      </c>
      <c r="B1215" s="16">
        <v>812</v>
      </c>
      <c r="C1215" s="16">
        <v>4</v>
      </c>
      <c r="D1215" s="4" t="s">
        <v>1975</v>
      </c>
      <c r="E1215" s="4" t="s">
        <v>1596</v>
      </c>
      <c r="F1215" s="4" t="s">
        <v>2011</v>
      </c>
      <c r="G1215" s="17">
        <v>5.46</v>
      </c>
      <c r="H1215" s="144">
        <v>1.0504</v>
      </c>
      <c r="I1215" s="16" t="s">
        <v>1340</v>
      </c>
      <c r="J1215" s="140">
        <v>1</v>
      </c>
      <c r="K1215" s="140">
        <v>1</v>
      </c>
      <c r="L1215" s="140">
        <v>1</v>
      </c>
    </row>
    <row r="1216" spans="1:12">
      <c r="A1216" s="16" t="s">
        <v>1168</v>
      </c>
      <c r="B1216" s="16">
        <v>813</v>
      </c>
      <c r="C1216" s="16">
        <v>1</v>
      </c>
      <c r="D1216" s="4" t="s">
        <v>1976</v>
      </c>
      <c r="E1216" s="4" t="s">
        <v>1596</v>
      </c>
      <c r="F1216" s="4" t="s">
        <v>2011</v>
      </c>
      <c r="G1216" s="17">
        <v>2.7</v>
      </c>
      <c r="H1216" s="144">
        <v>0.43440000000000001</v>
      </c>
      <c r="I1216" s="16" t="s">
        <v>1340</v>
      </c>
      <c r="J1216" s="140">
        <v>1</v>
      </c>
      <c r="K1216" s="140">
        <v>1</v>
      </c>
      <c r="L1216" s="140">
        <v>1</v>
      </c>
    </row>
    <row r="1217" spans="1:12">
      <c r="A1217" s="16" t="s">
        <v>1169</v>
      </c>
      <c r="B1217" s="16">
        <v>813</v>
      </c>
      <c r="C1217" s="16">
        <v>2</v>
      </c>
      <c r="D1217" s="4" t="s">
        <v>1976</v>
      </c>
      <c r="E1217" s="4" t="s">
        <v>1596</v>
      </c>
      <c r="F1217" s="4" t="s">
        <v>2011</v>
      </c>
      <c r="G1217" s="17">
        <v>3.18</v>
      </c>
      <c r="H1217" s="144">
        <v>0.50849999999999995</v>
      </c>
      <c r="I1217" s="16" t="s">
        <v>1340</v>
      </c>
      <c r="J1217" s="140">
        <v>1</v>
      </c>
      <c r="K1217" s="140">
        <v>1</v>
      </c>
      <c r="L1217" s="140">
        <v>1</v>
      </c>
    </row>
    <row r="1218" spans="1:12">
      <c r="A1218" s="16" t="s">
        <v>1170</v>
      </c>
      <c r="B1218" s="16">
        <v>813</v>
      </c>
      <c r="C1218" s="16">
        <v>3</v>
      </c>
      <c r="D1218" s="4" t="s">
        <v>1976</v>
      </c>
      <c r="E1218" s="4" t="s">
        <v>1596</v>
      </c>
      <c r="F1218" s="4" t="s">
        <v>2011</v>
      </c>
      <c r="G1218" s="17">
        <v>4.43</v>
      </c>
      <c r="H1218" s="144">
        <v>0.70469999999999999</v>
      </c>
      <c r="I1218" s="16" t="s">
        <v>1340</v>
      </c>
      <c r="J1218" s="140">
        <v>1</v>
      </c>
      <c r="K1218" s="140">
        <v>1</v>
      </c>
      <c r="L1218" s="140">
        <v>1</v>
      </c>
    </row>
    <row r="1219" spans="1:12">
      <c r="A1219" s="16" t="s">
        <v>1171</v>
      </c>
      <c r="B1219" s="16">
        <v>813</v>
      </c>
      <c r="C1219" s="16">
        <v>4</v>
      </c>
      <c r="D1219" s="4" t="s">
        <v>1976</v>
      </c>
      <c r="E1219" s="4" t="s">
        <v>1596</v>
      </c>
      <c r="F1219" s="4" t="s">
        <v>2011</v>
      </c>
      <c r="G1219" s="17">
        <v>7.73</v>
      </c>
      <c r="H1219" s="144">
        <v>1.2830999999999999</v>
      </c>
      <c r="I1219" s="16" t="s">
        <v>1340</v>
      </c>
      <c r="J1219" s="140">
        <v>1</v>
      </c>
      <c r="K1219" s="140">
        <v>1</v>
      </c>
      <c r="L1219" s="140">
        <v>1</v>
      </c>
    </row>
    <row r="1220" spans="1:12">
      <c r="A1220" s="16" t="s">
        <v>1172</v>
      </c>
      <c r="B1220" s="16">
        <v>815</v>
      </c>
      <c r="C1220" s="16">
        <v>1</v>
      </c>
      <c r="D1220" s="4" t="s">
        <v>1977</v>
      </c>
      <c r="E1220" s="4" t="s">
        <v>1596</v>
      </c>
      <c r="F1220" s="4" t="s">
        <v>2011</v>
      </c>
      <c r="G1220" s="17">
        <v>1.88</v>
      </c>
      <c r="H1220" s="144">
        <v>0.30809999999999998</v>
      </c>
      <c r="I1220" s="16" t="s">
        <v>1340</v>
      </c>
      <c r="J1220" s="140">
        <v>1</v>
      </c>
      <c r="K1220" s="140">
        <v>1</v>
      </c>
      <c r="L1220" s="140">
        <v>1</v>
      </c>
    </row>
    <row r="1221" spans="1:12">
      <c r="A1221" s="16" t="s">
        <v>1173</v>
      </c>
      <c r="B1221" s="16">
        <v>815</v>
      </c>
      <c r="C1221" s="16">
        <v>2</v>
      </c>
      <c r="D1221" s="4" t="s">
        <v>1977</v>
      </c>
      <c r="E1221" s="4" t="s">
        <v>1596</v>
      </c>
      <c r="F1221" s="4" t="s">
        <v>2011</v>
      </c>
      <c r="G1221" s="17">
        <v>2.88</v>
      </c>
      <c r="H1221" s="144">
        <v>0.45200000000000001</v>
      </c>
      <c r="I1221" s="16" t="s">
        <v>1340</v>
      </c>
      <c r="J1221" s="140">
        <v>1</v>
      </c>
      <c r="K1221" s="140">
        <v>1</v>
      </c>
      <c r="L1221" s="140">
        <v>1</v>
      </c>
    </row>
    <row r="1222" spans="1:12">
      <c r="A1222" s="16" t="s">
        <v>1174</v>
      </c>
      <c r="B1222" s="16">
        <v>815</v>
      </c>
      <c r="C1222" s="16">
        <v>3</v>
      </c>
      <c r="D1222" s="4" t="s">
        <v>1977</v>
      </c>
      <c r="E1222" s="4" t="s">
        <v>1596</v>
      </c>
      <c r="F1222" s="4" t="s">
        <v>2011</v>
      </c>
      <c r="G1222" s="17">
        <v>4.87</v>
      </c>
      <c r="H1222" s="144">
        <v>0.69789999999999996</v>
      </c>
      <c r="I1222" s="16" t="s">
        <v>1340</v>
      </c>
      <c r="J1222" s="140">
        <v>1</v>
      </c>
      <c r="K1222" s="140">
        <v>1</v>
      </c>
      <c r="L1222" s="140">
        <v>1</v>
      </c>
    </row>
    <row r="1223" spans="1:12">
      <c r="A1223" s="16" t="s">
        <v>1175</v>
      </c>
      <c r="B1223" s="16">
        <v>815</v>
      </c>
      <c r="C1223" s="16">
        <v>4</v>
      </c>
      <c r="D1223" s="4" t="s">
        <v>1977</v>
      </c>
      <c r="E1223" s="4" t="s">
        <v>1596</v>
      </c>
      <c r="F1223" s="4" t="s">
        <v>2011</v>
      </c>
      <c r="G1223" s="17">
        <v>8.5500000000000007</v>
      </c>
      <c r="H1223" s="144">
        <v>1.7584</v>
      </c>
      <c r="I1223" s="16" t="s">
        <v>1340</v>
      </c>
      <c r="J1223" s="140">
        <v>1</v>
      </c>
      <c r="K1223" s="140">
        <v>1</v>
      </c>
      <c r="L1223" s="140">
        <v>1</v>
      </c>
    </row>
    <row r="1224" spans="1:12">
      <c r="A1224" s="16" t="s">
        <v>1176</v>
      </c>
      <c r="B1224" s="16">
        <v>816</v>
      </c>
      <c r="C1224" s="16">
        <v>1</v>
      </c>
      <c r="D1224" s="4" t="s">
        <v>1978</v>
      </c>
      <c r="E1224" s="4" t="s">
        <v>1596</v>
      </c>
      <c r="F1224" s="4" t="s">
        <v>2011</v>
      </c>
      <c r="G1224" s="17">
        <v>2.0699999999999998</v>
      </c>
      <c r="H1224" s="144">
        <v>0.38269999999999998</v>
      </c>
      <c r="I1224" s="16" t="s">
        <v>1340</v>
      </c>
      <c r="J1224" s="140">
        <v>1</v>
      </c>
      <c r="K1224" s="140">
        <v>1</v>
      </c>
      <c r="L1224" s="140">
        <v>1</v>
      </c>
    </row>
    <row r="1225" spans="1:12">
      <c r="A1225" s="16" t="s">
        <v>1177</v>
      </c>
      <c r="B1225" s="16">
        <v>816</v>
      </c>
      <c r="C1225" s="16">
        <v>2</v>
      </c>
      <c r="D1225" s="4" t="s">
        <v>1978</v>
      </c>
      <c r="E1225" s="4" t="s">
        <v>1596</v>
      </c>
      <c r="F1225" s="4" t="s">
        <v>2011</v>
      </c>
      <c r="G1225" s="17">
        <v>2.2999999999999998</v>
      </c>
      <c r="H1225" s="144">
        <v>0.42880000000000001</v>
      </c>
      <c r="I1225" s="16" t="s">
        <v>1340</v>
      </c>
      <c r="J1225" s="140">
        <v>1</v>
      </c>
      <c r="K1225" s="140">
        <v>1</v>
      </c>
      <c r="L1225" s="140">
        <v>1</v>
      </c>
    </row>
    <row r="1226" spans="1:12">
      <c r="A1226" s="16" t="s">
        <v>1178</v>
      </c>
      <c r="B1226" s="16">
        <v>816</v>
      </c>
      <c r="C1226" s="16">
        <v>3</v>
      </c>
      <c r="D1226" s="4" t="s">
        <v>1978</v>
      </c>
      <c r="E1226" s="4" t="s">
        <v>1596</v>
      </c>
      <c r="F1226" s="4" t="s">
        <v>2011</v>
      </c>
      <c r="G1226" s="17">
        <v>3.16</v>
      </c>
      <c r="H1226" s="144">
        <v>0.55569999999999997</v>
      </c>
      <c r="I1226" s="16" t="s">
        <v>1340</v>
      </c>
      <c r="J1226" s="140">
        <v>1</v>
      </c>
      <c r="K1226" s="140">
        <v>1</v>
      </c>
      <c r="L1226" s="140">
        <v>1</v>
      </c>
    </row>
    <row r="1227" spans="1:12">
      <c r="A1227" s="16" t="s">
        <v>1179</v>
      </c>
      <c r="B1227" s="16">
        <v>816</v>
      </c>
      <c r="C1227" s="16">
        <v>4</v>
      </c>
      <c r="D1227" s="4" t="s">
        <v>1978</v>
      </c>
      <c r="E1227" s="4" t="s">
        <v>1596</v>
      </c>
      <c r="F1227" s="4" t="s">
        <v>2011</v>
      </c>
      <c r="G1227" s="17">
        <v>5.55</v>
      </c>
      <c r="H1227" s="144">
        <v>1.1231</v>
      </c>
      <c r="I1227" s="16" t="s">
        <v>1340</v>
      </c>
      <c r="J1227" s="140">
        <v>1</v>
      </c>
      <c r="K1227" s="140">
        <v>1</v>
      </c>
      <c r="L1227" s="140">
        <v>1</v>
      </c>
    </row>
    <row r="1228" spans="1:12">
      <c r="A1228" s="16" t="s">
        <v>1979</v>
      </c>
      <c r="B1228" s="16">
        <v>817</v>
      </c>
      <c r="C1228" s="16">
        <v>1</v>
      </c>
      <c r="D1228" s="4" t="s">
        <v>1980</v>
      </c>
      <c r="E1228" s="4" t="s">
        <v>1596</v>
      </c>
      <c r="F1228" s="4" t="s">
        <v>2011</v>
      </c>
      <c r="G1228" s="17">
        <v>2.0099999999999998</v>
      </c>
      <c r="H1228" s="144">
        <v>0.32240000000000002</v>
      </c>
      <c r="I1228" s="16" t="s">
        <v>1340</v>
      </c>
      <c r="J1228" s="140">
        <v>1</v>
      </c>
      <c r="K1228" s="140">
        <v>1</v>
      </c>
      <c r="L1228" s="140">
        <v>1</v>
      </c>
    </row>
    <row r="1229" spans="1:12">
      <c r="A1229" s="16" t="s">
        <v>1981</v>
      </c>
      <c r="B1229" s="16">
        <v>817</v>
      </c>
      <c r="C1229" s="16">
        <v>2</v>
      </c>
      <c r="D1229" s="4" t="s">
        <v>1980</v>
      </c>
      <c r="E1229" s="4" t="s">
        <v>1596</v>
      </c>
      <c r="F1229" s="4" t="s">
        <v>2011</v>
      </c>
      <c r="G1229" s="17">
        <v>2.4900000000000002</v>
      </c>
      <c r="H1229" s="144">
        <v>0.37730000000000002</v>
      </c>
      <c r="I1229" s="16" t="s">
        <v>1340</v>
      </c>
      <c r="J1229" s="140">
        <v>1</v>
      </c>
      <c r="K1229" s="140">
        <v>1</v>
      </c>
      <c r="L1229" s="140">
        <v>1</v>
      </c>
    </row>
    <row r="1230" spans="1:12">
      <c r="A1230" s="16" t="s">
        <v>1982</v>
      </c>
      <c r="B1230" s="16">
        <v>817</v>
      </c>
      <c r="C1230" s="16">
        <v>3</v>
      </c>
      <c r="D1230" s="4" t="s">
        <v>1980</v>
      </c>
      <c r="E1230" s="4" t="s">
        <v>1596</v>
      </c>
      <c r="F1230" s="4" t="s">
        <v>2011</v>
      </c>
      <c r="G1230" s="17">
        <v>3.68</v>
      </c>
      <c r="H1230" s="144">
        <v>0.57120000000000004</v>
      </c>
      <c r="I1230" s="16" t="s">
        <v>1340</v>
      </c>
      <c r="J1230" s="140">
        <v>1</v>
      </c>
      <c r="K1230" s="140">
        <v>1</v>
      </c>
      <c r="L1230" s="140">
        <v>1</v>
      </c>
    </row>
    <row r="1231" spans="1:12">
      <c r="A1231" s="16" t="s">
        <v>1983</v>
      </c>
      <c r="B1231" s="16">
        <v>817</v>
      </c>
      <c r="C1231" s="16">
        <v>4</v>
      </c>
      <c r="D1231" s="4" t="s">
        <v>1980</v>
      </c>
      <c r="E1231" s="4" t="s">
        <v>1596</v>
      </c>
      <c r="F1231" s="4" t="s">
        <v>2011</v>
      </c>
      <c r="G1231" s="17">
        <v>6.06</v>
      </c>
      <c r="H1231" s="144">
        <v>1.1468</v>
      </c>
      <c r="I1231" s="16" t="s">
        <v>1340</v>
      </c>
      <c r="J1231" s="140">
        <v>1</v>
      </c>
      <c r="K1231" s="140">
        <v>1</v>
      </c>
      <c r="L1231" s="140">
        <v>1</v>
      </c>
    </row>
    <row r="1232" spans="1:12">
      <c r="A1232" s="16" t="s">
        <v>1180</v>
      </c>
      <c r="B1232" s="16">
        <v>841</v>
      </c>
      <c r="C1232" s="16">
        <v>1</v>
      </c>
      <c r="D1232" s="4" t="s">
        <v>1984</v>
      </c>
      <c r="E1232" s="4" t="s">
        <v>1985</v>
      </c>
      <c r="F1232" s="4" t="s">
        <v>1985</v>
      </c>
      <c r="G1232" s="17">
        <v>15.791189171063762</v>
      </c>
      <c r="H1232" s="144">
        <v>2.7019000000000002</v>
      </c>
      <c r="I1232" s="16" t="s">
        <v>1340</v>
      </c>
      <c r="J1232" s="140">
        <v>1.66</v>
      </c>
      <c r="K1232" s="140">
        <v>1.66</v>
      </c>
      <c r="L1232" s="140">
        <v>1.66</v>
      </c>
    </row>
    <row r="1233" spans="1:12">
      <c r="A1233" s="16" t="s">
        <v>1181</v>
      </c>
      <c r="B1233" s="16">
        <v>841</v>
      </c>
      <c r="C1233" s="16">
        <v>2</v>
      </c>
      <c r="D1233" s="4" t="s">
        <v>1984</v>
      </c>
      <c r="E1233" s="4" t="s">
        <v>1985</v>
      </c>
      <c r="F1233" s="4" t="s">
        <v>1985</v>
      </c>
      <c r="G1233" s="17">
        <v>16.06406952</v>
      </c>
      <c r="H1233" s="144">
        <v>3.0754999999999999</v>
      </c>
      <c r="I1233" s="16" t="s">
        <v>1340</v>
      </c>
      <c r="J1233" s="140">
        <v>1.66</v>
      </c>
      <c r="K1233" s="140">
        <v>1.66</v>
      </c>
      <c r="L1233" s="140">
        <v>1.66</v>
      </c>
    </row>
    <row r="1234" spans="1:12">
      <c r="A1234" s="16" t="s">
        <v>1182</v>
      </c>
      <c r="B1234" s="16">
        <v>841</v>
      </c>
      <c r="C1234" s="16">
        <v>3</v>
      </c>
      <c r="D1234" s="4" t="s">
        <v>1984</v>
      </c>
      <c r="E1234" s="4" t="s">
        <v>1985</v>
      </c>
      <c r="F1234" s="4" t="s">
        <v>1985</v>
      </c>
      <c r="G1234" s="17">
        <v>24.72</v>
      </c>
      <c r="H1234" s="144">
        <v>5.7507000000000001</v>
      </c>
      <c r="I1234" s="16" t="s">
        <v>1340</v>
      </c>
      <c r="J1234" s="140">
        <v>1.66</v>
      </c>
      <c r="K1234" s="140">
        <v>1.66</v>
      </c>
      <c r="L1234" s="140">
        <v>1.66</v>
      </c>
    </row>
    <row r="1235" spans="1:12">
      <c r="A1235" s="16" t="s">
        <v>1183</v>
      </c>
      <c r="B1235" s="16">
        <v>841</v>
      </c>
      <c r="C1235" s="16">
        <v>4</v>
      </c>
      <c r="D1235" s="4" t="s">
        <v>1984</v>
      </c>
      <c r="E1235" s="4" t="s">
        <v>1985</v>
      </c>
      <c r="F1235" s="4" t="s">
        <v>1985</v>
      </c>
      <c r="G1235" s="17">
        <v>36.590000000000003</v>
      </c>
      <c r="H1235" s="144">
        <v>12.2835</v>
      </c>
      <c r="I1235" s="16" t="s">
        <v>1340</v>
      </c>
      <c r="J1235" s="140">
        <v>1.66</v>
      </c>
      <c r="K1235" s="140">
        <v>1.66</v>
      </c>
      <c r="L1235" s="140">
        <v>1.66</v>
      </c>
    </row>
    <row r="1236" spans="1:12">
      <c r="A1236" s="16" t="s">
        <v>1184</v>
      </c>
      <c r="B1236" s="16">
        <v>842</v>
      </c>
      <c r="C1236" s="16">
        <v>1</v>
      </c>
      <c r="D1236" s="4" t="s">
        <v>1986</v>
      </c>
      <c r="E1236" s="4" t="s">
        <v>1985</v>
      </c>
      <c r="F1236" s="4" t="s">
        <v>1985</v>
      </c>
      <c r="G1236" s="17">
        <v>4.88</v>
      </c>
      <c r="H1236" s="144">
        <v>1.0383</v>
      </c>
      <c r="I1236" s="16" t="s">
        <v>1340</v>
      </c>
      <c r="J1236" s="140">
        <v>1.66</v>
      </c>
      <c r="K1236" s="140">
        <v>1.66</v>
      </c>
      <c r="L1236" s="140">
        <v>1.66</v>
      </c>
    </row>
    <row r="1237" spans="1:12">
      <c r="A1237" s="16" t="s">
        <v>1185</v>
      </c>
      <c r="B1237" s="16">
        <v>842</v>
      </c>
      <c r="C1237" s="16">
        <v>2</v>
      </c>
      <c r="D1237" s="4" t="s">
        <v>1986</v>
      </c>
      <c r="E1237" s="4" t="s">
        <v>1985</v>
      </c>
      <c r="F1237" s="4" t="s">
        <v>1985</v>
      </c>
      <c r="G1237" s="17">
        <v>8.14</v>
      </c>
      <c r="H1237" s="144">
        <v>1.508</v>
      </c>
      <c r="I1237" s="16" t="s">
        <v>1340</v>
      </c>
      <c r="J1237" s="140">
        <v>1.66</v>
      </c>
      <c r="K1237" s="140">
        <v>1.66</v>
      </c>
      <c r="L1237" s="140">
        <v>1.66</v>
      </c>
    </row>
    <row r="1238" spans="1:12">
      <c r="A1238" s="16" t="s">
        <v>1186</v>
      </c>
      <c r="B1238" s="16">
        <v>842</v>
      </c>
      <c r="C1238" s="16">
        <v>3</v>
      </c>
      <c r="D1238" s="4" t="s">
        <v>1986</v>
      </c>
      <c r="E1238" s="4" t="s">
        <v>1985</v>
      </c>
      <c r="F1238" s="4" t="s">
        <v>1985</v>
      </c>
      <c r="G1238" s="17">
        <v>13.79</v>
      </c>
      <c r="H1238" s="144">
        <v>2.6890999999999998</v>
      </c>
      <c r="I1238" s="16" t="s">
        <v>1340</v>
      </c>
      <c r="J1238" s="140">
        <v>1.66</v>
      </c>
      <c r="K1238" s="140">
        <v>1.66</v>
      </c>
      <c r="L1238" s="140">
        <v>1.66</v>
      </c>
    </row>
    <row r="1239" spans="1:12">
      <c r="A1239" s="16" t="s">
        <v>1187</v>
      </c>
      <c r="B1239" s="16">
        <v>842</v>
      </c>
      <c r="C1239" s="16">
        <v>4</v>
      </c>
      <c r="D1239" s="4" t="s">
        <v>1986</v>
      </c>
      <c r="E1239" s="4" t="s">
        <v>1985</v>
      </c>
      <c r="F1239" s="4" t="s">
        <v>1985</v>
      </c>
      <c r="G1239" s="17">
        <v>23.85</v>
      </c>
      <c r="H1239" s="144">
        <v>6.3014999999999999</v>
      </c>
      <c r="I1239" s="16" t="s">
        <v>1340</v>
      </c>
      <c r="J1239" s="140">
        <v>1.66</v>
      </c>
      <c r="K1239" s="140">
        <v>1.66</v>
      </c>
      <c r="L1239" s="140">
        <v>1.66</v>
      </c>
    </row>
    <row r="1240" spans="1:12">
      <c r="A1240" s="16" t="s">
        <v>1188</v>
      </c>
      <c r="B1240" s="16">
        <v>843</v>
      </c>
      <c r="C1240" s="16">
        <v>1</v>
      </c>
      <c r="D1240" s="4" t="s">
        <v>1987</v>
      </c>
      <c r="E1240" s="4" t="s">
        <v>1985</v>
      </c>
      <c r="F1240" s="4" t="s">
        <v>1985</v>
      </c>
      <c r="G1240" s="17">
        <v>3.6369000000000002</v>
      </c>
      <c r="H1240" s="144">
        <v>0.52749999999999997</v>
      </c>
      <c r="I1240" s="16" t="s">
        <v>1340</v>
      </c>
      <c r="J1240" s="140">
        <v>1.66</v>
      </c>
      <c r="K1240" s="140">
        <v>1.66</v>
      </c>
      <c r="L1240" s="140">
        <v>1.66</v>
      </c>
    </row>
    <row r="1241" spans="1:12">
      <c r="A1241" s="16" t="s">
        <v>1189</v>
      </c>
      <c r="B1241" s="16">
        <v>843</v>
      </c>
      <c r="C1241" s="16">
        <v>2</v>
      </c>
      <c r="D1241" s="4" t="s">
        <v>1987</v>
      </c>
      <c r="E1241" s="4" t="s">
        <v>1985</v>
      </c>
      <c r="F1241" s="4" t="s">
        <v>1985</v>
      </c>
      <c r="G1241" s="17">
        <v>4.0410000000000004</v>
      </c>
      <c r="H1241" s="144">
        <v>0.58609999999999995</v>
      </c>
      <c r="I1241" s="16" t="s">
        <v>1340</v>
      </c>
      <c r="J1241" s="140">
        <v>1.66</v>
      </c>
      <c r="K1241" s="140">
        <v>1.66</v>
      </c>
      <c r="L1241" s="140">
        <v>1.66</v>
      </c>
    </row>
    <row r="1242" spans="1:12">
      <c r="A1242" s="16" t="s">
        <v>1190</v>
      </c>
      <c r="B1242" s="16">
        <v>843</v>
      </c>
      <c r="C1242" s="16">
        <v>3</v>
      </c>
      <c r="D1242" s="4" t="s">
        <v>1987</v>
      </c>
      <c r="E1242" s="4" t="s">
        <v>1985</v>
      </c>
      <c r="F1242" s="4" t="s">
        <v>1985</v>
      </c>
      <c r="G1242" s="17">
        <v>4.49</v>
      </c>
      <c r="H1242" s="144">
        <v>0.6512</v>
      </c>
      <c r="I1242" s="16" t="s">
        <v>1340</v>
      </c>
      <c r="J1242" s="140">
        <v>1.66</v>
      </c>
      <c r="K1242" s="140">
        <v>1.66</v>
      </c>
      <c r="L1242" s="140">
        <v>1.66</v>
      </c>
    </row>
    <row r="1243" spans="1:12">
      <c r="A1243" s="16" t="s">
        <v>1191</v>
      </c>
      <c r="B1243" s="16">
        <v>843</v>
      </c>
      <c r="C1243" s="16">
        <v>4</v>
      </c>
      <c r="D1243" s="4" t="s">
        <v>1987</v>
      </c>
      <c r="E1243" s="4" t="s">
        <v>1985</v>
      </c>
      <c r="F1243" s="4" t="s">
        <v>1985</v>
      </c>
      <c r="G1243" s="17">
        <v>4.91</v>
      </c>
      <c r="H1243" s="144">
        <v>1.3819999999999999</v>
      </c>
      <c r="I1243" s="16" t="s">
        <v>1340</v>
      </c>
      <c r="J1243" s="140">
        <v>1.66</v>
      </c>
      <c r="K1243" s="140">
        <v>1.66</v>
      </c>
      <c r="L1243" s="140">
        <v>1.66</v>
      </c>
    </row>
    <row r="1244" spans="1:12">
      <c r="A1244" s="16" t="s">
        <v>1192</v>
      </c>
      <c r="B1244" s="16">
        <v>844</v>
      </c>
      <c r="C1244" s="16">
        <v>1</v>
      </c>
      <c r="D1244" s="4" t="s">
        <v>1988</v>
      </c>
      <c r="E1244" s="4" t="s">
        <v>1985</v>
      </c>
      <c r="F1244" s="4" t="s">
        <v>1985</v>
      </c>
      <c r="G1244" s="17">
        <v>2.29</v>
      </c>
      <c r="H1244" s="144">
        <v>0.29830000000000001</v>
      </c>
      <c r="I1244" s="16" t="s">
        <v>1340</v>
      </c>
      <c r="J1244" s="140">
        <v>1.66</v>
      </c>
      <c r="K1244" s="140">
        <v>1.66</v>
      </c>
      <c r="L1244" s="140">
        <v>1.66</v>
      </c>
    </row>
    <row r="1245" spans="1:12">
      <c r="A1245" s="16" t="s">
        <v>1193</v>
      </c>
      <c r="B1245" s="16">
        <v>844</v>
      </c>
      <c r="C1245" s="16">
        <v>2</v>
      </c>
      <c r="D1245" s="4" t="s">
        <v>1988</v>
      </c>
      <c r="E1245" s="4" t="s">
        <v>1985</v>
      </c>
      <c r="F1245" s="4" t="s">
        <v>1985</v>
      </c>
      <c r="G1245" s="17">
        <v>3.64</v>
      </c>
      <c r="H1245" s="144">
        <v>0.48159999999999997</v>
      </c>
      <c r="I1245" s="16" t="s">
        <v>1340</v>
      </c>
      <c r="J1245" s="140">
        <v>1.66</v>
      </c>
      <c r="K1245" s="140">
        <v>1.66</v>
      </c>
      <c r="L1245" s="140">
        <v>1.66</v>
      </c>
    </row>
    <row r="1246" spans="1:12">
      <c r="A1246" s="16" t="s">
        <v>1194</v>
      </c>
      <c r="B1246" s="16">
        <v>844</v>
      </c>
      <c r="C1246" s="16">
        <v>3</v>
      </c>
      <c r="D1246" s="4" t="s">
        <v>1988</v>
      </c>
      <c r="E1246" s="4" t="s">
        <v>1985</v>
      </c>
      <c r="F1246" s="4" t="s">
        <v>1985</v>
      </c>
      <c r="G1246" s="17">
        <v>6.13</v>
      </c>
      <c r="H1246" s="144">
        <v>0.82050000000000001</v>
      </c>
      <c r="I1246" s="16" t="s">
        <v>1340</v>
      </c>
      <c r="J1246" s="140">
        <v>1.66</v>
      </c>
      <c r="K1246" s="140">
        <v>1.66</v>
      </c>
      <c r="L1246" s="140">
        <v>1.66</v>
      </c>
    </row>
    <row r="1247" spans="1:12">
      <c r="A1247" s="16" t="s">
        <v>1195</v>
      </c>
      <c r="B1247" s="16">
        <v>844</v>
      </c>
      <c r="C1247" s="16">
        <v>4</v>
      </c>
      <c r="D1247" s="4" t="s">
        <v>1988</v>
      </c>
      <c r="E1247" s="4" t="s">
        <v>1985</v>
      </c>
      <c r="F1247" s="4" t="s">
        <v>1985</v>
      </c>
      <c r="G1247" s="17">
        <v>11.76</v>
      </c>
      <c r="H1247" s="144">
        <v>2.1339999999999999</v>
      </c>
      <c r="I1247" s="16" t="s">
        <v>1340</v>
      </c>
      <c r="J1247" s="140">
        <v>1.66</v>
      </c>
      <c r="K1247" s="140">
        <v>1.66</v>
      </c>
      <c r="L1247" s="140">
        <v>1.66</v>
      </c>
    </row>
    <row r="1248" spans="1:12">
      <c r="A1248" s="16" t="s">
        <v>1196</v>
      </c>
      <c r="B1248" s="16">
        <v>850</v>
      </c>
      <c r="C1248" s="16">
        <v>1</v>
      </c>
      <c r="D1248" s="4" t="s">
        <v>1989</v>
      </c>
      <c r="E1248" s="4" t="s">
        <v>1596</v>
      </c>
      <c r="F1248" s="4" t="s">
        <v>2011</v>
      </c>
      <c r="G1248" s="17">
        <v>2.85</v>
      </c>
      <c r="H1248" s="144">
        <v>1.4486000000000001</v>
      </c>
      <c r="I1248" s="16" t="s">
        <v>1340</v>
      </c>
      <c r="J1248" s="140">
        <v>1</v>
      </c>
      <c r="K1248" s="140">
        <v>1</v>
      </c>
      <c r="L1248" s="140">
        <v>1</v>
      </c>
    </row>
    <row r="1249" spans="1:12">
      <c r="A1249" s="16" t="s">
        <v>1197</v>
      </c>
      <c r="B1249" s="16">
        <v>850</v>
      </c>
      <c r="C1249" s="16">
        <v>2</v>
      </c>
      <c r="D1249" s="4" t="s">
        <v>1989</v>
      </c>
      <c r="E1249" s="4" t="s">
        <v>1596</v>
      </c>
      <c r="F1249" s="4" t="s">
        <v>2011</v>
      </c>
      <c r="G1249" s="17">
        <v>3.45</v>
      </c>
      <c r="H1249" s="144">
        <v>1.8028999999999999</v>
      </c>
      <c r="I1249" s="16" t="s">
        <v>1340</v>
      </c>
      <c r="J1249" s="140">
        <v>1</v>
      </c>
      <c r="K1249" s="140">
        <v>1</v>
      </c>
      <c r="L1249" s="140">
        <v>1</v>
      </c>
    </row>
    <row r="1250" spans="1:12">
      <c r="A1250" s="16" t="s">
        <v>1198</v>
      </c>
      <c r="B1250" s="16">
        <v>850</v>
      </c>
      <c r="C1250" s="16">
        <v>3</v>
      </c>
      <c r="D1250" s="4" t="s">
        <v>1989</v>
      </c>
      <c r="E1250" s="4" t="s">
        <v>1596</v>
      </c>
      <c r="F1250" s="4" t="s">
        <v>2011</v>
      </c>
      <c r="G1250" s="17">
        <v>6.21</v>
      </c>
      <c r="H1250" s="144">
        <v>2.0653999999999999</v>
      </c>
      <c r="I1250" s="16" t="s">
        <v>1340</v>
      </c>
      <c r="J1250" s="140">
        <v>1</v>
      </c>
      <c r="K1250" s="140">
        <v>1</v>
      </c>
      <c r="L1250" s="140">
        <v>1</v>
      </c>
    </row>
    <row r="1251" spans="1:12">
      <c r="A1251" s="16" t="s">
        <v>1199</v>
      </c>
      <c r="B1251" s="16">
        <v>850</v>
      </c>
      <c r="C1251" s="16">
        <v>4</v>
      </c>
      <c r="D1251" s="4" t="s">
        <v>1989</v>
      </c>
      <c r="E1251" s="4" t="s">
        <v>1596</v>
      </c>
      <c r="F1251" s="4" t="s">
        <v>2011</v>
      </c>
      <c r="G1251" s="17">
        <v>20.260000000000002</v>
      </c>
      <c r="H1251" s="144">
        <v>3.8477999999999999</v>
      </c>
      <c r="I1251" s="16" t="s">
        <v>1340</v>
      </c>
      <c r="J1251" s="140">
        <v>1</v>
      </c>
      <c r="K1251" s="140">
        <v>1</v>
      </c>
      <c r="L1251" s="140">
        <v>1</v>
      </c>
    </row>
    <row r="1252" spans="1:12">
      <c r="A1252" s="16" t="s">
        <v>1200</v>
      </c>
      <c r="B1252" s="16">
        <v>860</v>
      </c>
      <c r="C1252" s="16">
        <v>1</v>
      </c>
      <c r="D1252" s="4" t="s">
        <v>1990</v>
      </c>
      <c r="E1252" s="4" t="s">
        <v>1991</v>
      </c>
      <c r="F1252" s="4" t="s">
        <v>1991</v>
      </c>
      <c r="G1252" s="17">
        <v>7.71</v>
      </c>
      <c r="H1252" s="144">
        <v>0.85660000000000003</v>
      </c>
      <c r="I1252" s="16" t="s">
        <v>1340</v>
      </c>
      <c r="J1252" s="140">
        <v>1.23</v>
      </c>
      <c r="K1252" s="140">
        <v>1.23</v>
      </c>
      <c r="L1252" s="140">
        <v>1.23</v>
      </c>
    </row>
    <row r="1253" spans="1:12">
      <c r="A1253" s="16" t="s">
        <v>1201</v>
      </c>
      <c r="B1253" s="16">
        <v>860</v>
      </c>
      <c r="C1253" s="16">
        <v>2</v>
      </c>
      <c r="D1253" s="4" t="s">
        <v>1990</v>
      </c>
      <c r="E1253" s="4" t="s">
        <v>1991</v>
      </c>
      <c r="F1253" s="4" t="s">
        <v>1991</v>
      </c>
      <c r="G1253" s="17">
        <v>8.68</v>
      </c>
      <c r="H1253" s="144">
        <v>0.94159999999999999</v>
      </c>
      <c r="I1253" s="16" t="s">
        <v>1340</v>
      </c>
      <c r="J1253" s="140">
        <v>1.23</v>
      </c>
      <c r="K1253" s="140">
        <v>1.23</v>
      </c>
      <c r="L1253" s="140">
        <v>1.23</v>
      </c>
    </row>
    <row r="1254" spans="1:12">
      <c r="A1254" s="16" t="s">
        <v>1202</v>
      </c>
      <c r="B1254" s="16">
        <v>860</v>
      </c>
      <c r="C1254" s="16">
        <v>3</v>
      </c>
      <c r="D1254" s="4" t="s">
        <v>1990</v>
      </c>
      <c r="E1254" s="4" t="s">
        <v>1991</v>
      </c>
      <c r="F1254" s="4" t="s">
        <v>1991</v>
      </c>
      <c r="G1254" s="17">
        <v>12.5</v>
      </c>
      <c r="H1254" s="144">
        <v>1.2591000000000001</v>
      </c>
      <c r="I1254" s="16" t="s">
        <v>1340</v>
      </c>
      <c r="J1254" s="140">
        <v>1.23</v>
      </c>
      <c r="K1254" s="140">
        <v>1.23</v>
      </c>
      <c r="L1254" s="140">
        <v>1.23</v>
      </c>
    </row>
    <row r="1255" spans="1:12">
      <c r="A1255" s="16" t="s">
        <v>1203</v>
      </c>
      <c r="B1255" s="16">
        <v>860</v>
      </c>
      <c r="C1255" s="16">
        <v>4</v>
      </c>
      <c r="D1255" s="4" t="s">
        <v>1990</v>
      </c>
      <c r="E1255" s="4" t="s">
        <v>1991</v>
      </c>
      <c r="F1255" s="4" t="s">
        <v>1991</v>
      </c>
      <c r="G1255" s="17">
        <v>18.48</v>
      </c>
      <c r="H1255" s="144">
        <v>1.7245999999999999</v>
      </c>
      <c r="I1255" s="16" t="s">
        <v>1340</v>
      </c>
      <c r="J1255" s="140">
        <v>1.23</v>
      </c>
      <c r="K1255" s="140">
        <v>1.23</v>
      </c>
      <c r="L1255" s="140">
        <v>1.23</v>
      </c>
    </row>
    <row r="1256" spans="1:12">
      <c r="A1256" s="16" t="s">
        <v>1204</v>
      </c>
      <c r="B1256" s="16">
        <v>861</v>
      </c>
      <c r="C1256" s="16">
        <v>1</v>
      </c>
      <c r="D1256" s="4" t="s">
        <v>1992</v>
      </c>
      <c r="E1256" s="4" t="s">
        <v>1596</v>
      </c>
      <c r="F1256" s="4" t="s">
        <v>2011</v>
      </c>
      <c r="G1256" s="17">
        <v>2.2000000000000002</v>
      </c>
      <c r="H1256" s="144">
        <v>0.35049999999999998</v>
      </c>
      <c r="I1256" s="16" t="s">
        <v>1340</v>
      </c>
      <c r="J1256" s="140">
        <v>1</v>
      </c>
      <c r="K1256" s="140">
        <v>1</v>
      </c>
      <c r="L1256" s="140">
        <v>1</v>
      </c>
    </row>
    <row r="1257" spans="1:12">
      <c r="A1257" s="16" t="s">
        <v>1205</v>
      </c>
      <c r="B1257" s="16">
        <v>861</v>
      </c>
      <c r="C1257" s="16">
        <v>2</v>
      </c>
      <c r="D1257" s="4" t="s">
        <v>1992</v>
      </c>
      <c r="E1257" s="4" t="s">
        <v>1596</v>
      </c>
      <c r="F1257" s="4" t="s">
        <v>2011</v>
      </c>
      <c r="G1257" s="17">
        <v>2.96</v>
      </c>
      <c r="H1257" s="144">
        <v>0.45610000000000001</v>
      </c>
      <c r="I1257" s="16" t="s">
        <v>1340</v>
      </c>
      <c r="J1257" s="140">
        <v>1</v>
      </c>
      <c r="K1257" s="140">
        <v>1</v>
      </c>
      <c r="L1257" s="140">
        <v>1</v>
      </c>
    </row>
    <row r="1258" spans="1:12">
      <c r="A1258" s="16" t="s">
        <v>1206</v>
      </c>
      <c r="B1258" s="16">
        <v>861</v>
      </c>
      <c r="C1258" s="16">
        <v>3</v>
      </c>
      <c r="D1258" s="4" t="s">
        <v>1992</v>
      </c>
      <c r="E1258" s="4" t="s">
        <v>1596</v>
      </c>
      <c r="F1258" s="4" t="s">
        <v>2011</v>
      </c>
      <c r="G1258" s="17">
        <v>4.0999999999999996</v>
      </c>
      <c r="H1258" s="144">
        <v>0.59489999999999998</v>
      </c>
      <c r="I1258" s="16" t="s">
        <v>1340</v>
      </c>
      <c r="J1258" s="140">
        <v>1</v>
      </c>
      <c r="K1258" s="140">
        <v>1</v>
      </c>
      <c r="L1258" s="140">
        <v>1</v>
      </c>
    </row>
    <row r="1259" spans="1:12">
      <c r="A1259" s="16" t="s">
        <v>1207</v>
      </c>
      <c r="B1259" s="16">
        <v>861</v>
      </c>
      <c r="C1259" s="16">
        <v>4</v>
      </c>
      <c r="D1259" s="4" t="s">
        <v>1992</v>
      </c>
      <c r="E1259" s="4" t="s">
        <v>1596</v>
      </c>
      <c r="F1259" s="4" t="s">
        <v>2011</v>
      </c>
      <c r="G1259" s="17">
        <v>7.12</v>
      </c>
      <c r="H1259" s="144">
        <v>1.0003</v>
      </c>
      <c r="I1259" s="16" t="s">
        <v>1340</v>
      </c>
      <c r="J1259" s="140">
        <v>1</v>
      </c>
      <c r="K1259" s="140">
        <v>1</v>
      </c>
      <c r="L1259" s="140">
        <v>1</v>
      </c>
    </row>
    <row r="1260" spans="1:12">
      <c r="A1260" s="16" t="s">
        <v>1208</v>
      </c>
      <c r="B1260" s="16">
        <v>862</v>
      </c>
      <c r="C1260" s="16">
        <v>1</v>
      </c>
      <c r="D1260" s="4" t="s">
        <v>1993</v>
      </c>
      <c r="E1260" s="4" t="s">
        <v>1596</v>
      </c>
      <c r="F1260" s="4" t="s">
        <v>2011</v>
      </c>
      <c r="G1260" s="17">
        <v>4.6399999999999997</v>
      </c>
      <c r="H1260" s="144">
        <v>0.49340000000000001</v>
      </c>
      <c r="I1260" s="16" t="s">
        <v>1340</v>
      </c>
      <c r="J1260" s="140">
        <v>1</v>
      </c>
      <c r="K1260" s="140">
        <v>1</v>
      </c>
      <c r="L1260" s="140">
        <v>1</v>
      </c>
    </row>
    <row r="1261" spans="1:12">
      <c r="A1261" s="16" t="s">
        <v>1209</v>
      </c>
      <c r="B1261" s="16">
        <v>862</v>
      </c>
      <c r="C1261" s="16">
        <v>2</v>
      </c>
      <c r="D1261" s="4" t="s">
        <v>1993</v>
      </c>
      <c r="E1261" s="4" t="s">
        <v>1596</v>
      </c>
      <c r="F1261" s="4" t="s">
        <v>2011</v>
      </c>
      <c r="G1261" s="17">
        <v>5.82</v>
      </c>
      <c r="H1261" s="144">
        <v>0.63680000000000003</v>
      </c>
      <c r="I1261" s="16" t="s">
        <v>1340</v>
      </c>
      <c r="J1261" s="140">
        <v>1</v>
      </c>
      <c r="K1261" s="140">
        <v>1</v>
      </c>
      <c r="L1261" s="140">
        <v>1</v>
      </c>
    </row>
    <row r="1262" spans="1:12">
      <c r="A1262" s="16" t="s">
        <v>1210</v>
      </c>
      <c r="B1262" s="16">
        <v>862</v>
      </c>
      <c r="C1262" s="16">
        <v>3</v>
      </c>
      <c r="D1262" s="4" t="s">
        <v>1993</v>
      </c>
      <c r="E1262" s="4" t="s">
        <v>1596</v>
      </c>
      <c r="F1262" s="4" t="s">
        <v>2011</v>
      </c>
      <c r="G1262" s="17">
        <v>7.49</v>
      </c>
      <c r="H1262" s="144">
        <v>0.85460000000000003</v>
      </c>
      <c r="I1262" s="16" t="s">
        <v>1340</v>
      </c>
      <c r="J1262" s="140">
        <v>1</v>
      </c>
      <c r="K1262" s="140">
        <v>1</v>
      </c>
      <c r="L1262" s="140">
        <v>1</v>
      </c>
    </row>
    <row r="1263" spans="1:12">
      <c r="A1263" s="16" t="s">
        <v>1211</v>
      </c>
      <c r="B1263" s="16">
        <v>862</v>
      </c>
      <c r="C1263" s="16">
        <v>4</v>
      </c>
      <c r="D1263" s="4" t="s">
        <v>1993</v>
      </c>
      <c r="E1263" s="4" t="s">
        <v>1596</v>
      </c>
      <c r="F1263" s="4" t="s">
        <v>2011</v>
      </c>
      <c r="G1263" s="17">
        <v>10.27</v>
      </c>
      <c r="H1263" s="144">
        <v>1.1446000000000001</v>
      </c>
      <c r="I1263" s="16" t="s">
        <v>1340</v>
      </c>
      <c r="J1263" s="140">
        <v>1</v>
      </c>
      <c r="K1263" s="140">
        <v>1</v>
      </c>
      <c r="L1263" s="140">
        <v>1</v>
      </c>
    </row>
    <row r="1264" spans="1:12">
      <c r="A1264" s="16" t="s">
        <v>1212</v>
      </c>
      <c r="B1264" s="16">
        <v>863</v>
      </c>
      <c r="C1264" s="16">
        <v>1</v>
      </c>
      <c r="D1264" s="4" t="s">
        <v>1994</v>
      </c>
      <c r="E1264" s="4" t="s">
        <v>1874</v>
      </c>
      <c r="F1264" s="4" t="s">
        <v>1874</v>
      </c>
      <c r="G1264" s="17">
        <v>7.35</v>
      </c>
      <c r="H1264" s="144">
        <v>0.6321</v>
      </c>
      <c r="I1264" s="16" t="s">
        <v>1340</v>
      </c>
      <c r="J1264" s="140">
        <v>1</v>
      </c>
      <c r="K1264" s="140">
        <v>1</v>
      </c>
      <c r="L1264" s="140">
        <v>1</v>
      </c>
    </row>
    <row r="1265" spans="1:12">
      <c r="A1265" s="16" t="s">
        <v>1213</v>
      </c>
      <c r="B1265" s="16">
        <v>863</v>
      </c>
      <c r="C1265" s="16">
        <v>2</v>
      </c>
      <c r="D1265" s="4" t="s">
        <v>1994</v>
      </c>
      <c r="E1265" s="4" t="s">
        <v>1874</v>
      </c>
      <c r="F1265" s="4" t="s">
        <v>1874</v>
      </c>
      <c r="G1265" s="17">
        <v>15.26</v>
      </c>
      <c r="H1265" s="144">
        <v>1.381</v>
      </c>
      <c r="I1265" s="16" t="s">
        <v>1340</v>
      </c>
      <c r="J1265" s="140">
        <v>1</v>
      </c>
      <c r="K1265" s="140">
        <v>1</v>
      </c>
      <c r="L1265" s="140">
        <v>1</v>
      </c>
    </row>
    <row r="1266" spans="1:12">
      <c r="A1266" s="16" t="s">
        <v>1214</v>
      </c>
      <c r="B1266" s="16">
        <v>863</v>
      </c>
      <c r="C1266" s="16">
        <v>3</v>
      </c>
      <c r="D1266" s="4" t="s">
        <v>1994</v>
      </c>
      <c r="E1266" s="4" t="s">
        <v>1874</v>
      </c>
      <c r="F1266" s="4" t="s">
        <v>1874</v>
      </c>
      <c r="G1266" s="17">
        <v>27.31</v>
      </c>
      <c r="H1266" s="144">
        <v>3.0314000000000001</v>
      </c>
      <c r="I1266" s="16" t="s">
        <v>1340</v>
      </c>
      <c r="J1266" s="140">
        <v>1</v>
      </c>
      <c r="K1266" s="140">
        <v>1</v>
      </c>
      <c r="L1266" s="140">
        <v>1</v>
      </c>
    </row>
    <row r="1267" spans="1:12">
      <c r="A1267" s="16" t="s">
        <v>1215</v>
      </c>
      <c r="B1267" s="16">
        <v>863</v>
      </c>
      <c r="C1267" s="16">
        <v>4</v>
      </c>
      <c r="D1267" s="4" t="s">
        <v>1994</v>
      </c>
      <c r="E1267" s="4" t="s">
        <v>1874</v>
      </c>
      <c r="F1267" s="4" t="s">
        <v>1874</v>
      </c>
      <c r="G1267" s="17">
        <v>45.09</v>
      </c>
      <c r="H1267" s="144">
        <v>6.1657999999999999</v>
      </c>
      <c r="I1267" s="16" t="s">
        <v>1340</v>
      </c>
      <c r="J1267" s="140">
        <v>1</v>
      </c>
      <c r="K1267" s="140">
        <v>1</v>
      </c>
      <c r="L1267" s="140">
        <v>1</v>
      </c>
    </row>
    <row r="1268" spans="1:12">
      <c r="A1268" s="16" t="s">
        <v>1216</v>
      </c>
      <c r="B1268" s="16">
        <v>890</v>
      </c>
      <c r="C1268" s="16">
        <v>1</v>
      </c>
      <c r="D1268" s="4" t="s">
        <v>1995</v>
      </c>
      <c r="E1268" s="4" t="s">
        <v>1596</v>
      </c>
      <c r="F1268" s="4" t="s">
        <v>2011</v>
      </c>
      <c r="G1268" s="17">
        <v>3.8429999999999995</v>
      </c>
      <c r="H1268" s="144">
        <v>0.39290000000000003</v>
      </c>
      <c r="I1268" s="16" t="s">
        <v>1340</v>
      </c>
      <c r="J1268" s="140">
        <v>1</v>
      </c>
      <c r="K1268" s="140">
        <v>1</v>
      </c>
      <c r="L1268" s="140">
        <v>1</v>
      </c>
    </row>
    <row r="1269" spans="1:12">
      <c r="A1269" s="16" t="s">
        <v>1217</v>
      </c>
      <c r="B1269" s="16">
        <v>890</v>
      </c>
      <c r="C1269" s="16">
        <v>2</v>
      </c>
      <c r="D1269" s="4" t="s">
        <v>1995</v>
      </c>
      <c r="E1269" s="4" t="s">
        <v>1596</v>
      </c>
      <c r="F1269" s="4" t="s">
        <v>2011</v>
      </c>
      <c r="G1269" s="17">
        <v>4.2699999999999996</v>
      </c>
      <c r="H1269" s="144">
        <v>0.66800000000000004</v>
      </c>
      <c r="I1269" s="16" t="s">
        <v>1340</v>
      </c>
      <c r="J1269" s="140">
        <v>1</v>
      </c>
      <c r="K1269" s="140">
        <v>1</v>
      </c>
      <c r="L1269" s="140">
        <v>1</v>
      </c>
    </row>
    <row r="1270" spans="1:12">
      <c r="A1270" s="16" t="s">
        <v>1218</v>
      </c>
      <c r="B1270" s="16">
        <v>890</v>
      </c>
      <c r="C1270" s="16">
        <v>3</v>
      </c>
      <c r="D1270" s="4" t="s">
        <v>1995</v>
      </c>
      <c r="E1270" s="4" t="s">
        <v>1596</v>
      </c>
      <c r="F1270" s="4" t="s">
        <v>2011</v>
      </c>
      <c r="G1270" s="17">
        <v>6.1</v>
      </c>
      <c r="H1270" s="144">
        <v>0.91400000000000003</v>
      </c>
      <c r="I1270" s="16" t="s">
        <v>1340</v>
      </c>
      <c r="J1270" s="140">
        <v>1</v>
      </c>
      <c r="K1270" s="140">
        <v>1</v>
      </c>
      <c r="L1270" s="140">
        <v>1</v>
      </c>
    </row>
    <row r="1271" spans="1:12">
      <c r="A1271" s="16" t="s">
        <v>1219</v>
      </c>
      <c r="B1271" s="16">
        <v>890</v>
      </c>
      <c r="C1271" s="16">
        <v>4</v>
      </c>
      <c r="D1271" s="4" t="s">
        <v>1995</v>
      </c>
      <c r="E1271" s="4" t="s">
        <v>1596</v>
      </c>
      <c r="F1271" s="4" t="s">
        <v>2011</v>
      </c>
      <c r="G1271" s="17">
        <v>10.4</v>
      </c>
      <c r="H1271" s="144">
        <v>1.7523</v>
      </c>
      <c r="I1271" s="16" t="s">
        <v>1340</v>
      </c>
      <c r="J1271" s="140">
        <v>1</v>
      </c>
      <c r="K1271" s="140">
        <v>1</v>
      </c>
      <c r="L1271" s="140">
        <v>1</v>
      </c>
    </row>
    <row r="1272" spans="1:12">
      <c r="A1272" s="16" t="s">
        <v>1220</v>
      </c>
      <c r="B1272" s="16">
        <v>892</v>
      </c>
      <c r="C1272" s="16">
        <v>1</v>
      </c>
      <c r="D1272" s="4" t="s">
        <v>1996</v>
      </c>
      <c r="E1272" s="4" t="s">
        <v>1596</v>
      </c>
      <c r="F1272" s="4" t="s">
        <v>2011</v>
      </c>
      <c r="G1272" s="17">
        <v>3.07</v>
      </c>
      <c r="H1272" s="144">
        <v>0.44569999999999999</v>
      </c>
      <c r="I1272" s="16" t="s">
        <v>1340</v>
      </c>
      <c r="J1272" s="140">
        <v>1</v>
      </c>
      <c r="K1272" s="140">
        <v>1</v>
      </c>
      <c r="L1272" s="140">
        <v>1</v>
      </c>
    </row>
    <row r="1273" spans="1:12">
      <c r="A1273" s="16" t="s">
        <v>1221</v>
      </c>
      <c r="B1273" s="16">
        <v>892</v>
      </c>
      <c r="C1273" s="16">
        <v>2</v>
      </c>
      <c r="D1273" s="4" t="s">
        <v>1996</v>
      </c>
      <c r="E1273" s="4" t="s">
        <v>1596</v>
      </c>
      <c r="F1273" s="4" t="s">
        <v>2011</v>
      </c>
      <c r="G1273" s="17">
        <v>3.6</v>
      </c>
      <c r="H1273" s="144">
        <v>0.57069999999999999</v>
      </c>
      <c r="I1273" s="16" t="s">
        <v>1340</v>
      </c>
      <c r="J1273" s="140">
        <v>1</v>
      </c>
      <c r="K1273" s="140">
        <v>1</v>
      </c>
      <c r="L1273" s="140">
        <v>1</v>
      </c>
    </row>
    <row r="1274" spans="1:12">
      <c r="A1274" s="16" t="s">
        <v>1222</v>
      </c>
      <c r="B1274" s="16">
        <v>892</v>
      </c>
      <c r="C1274" s="16">
        <v>3</v>
      </c>
      <c r="D1274" s="4" t="s">
        <v>1996</v>
      </c>
      <c r="E1274" s="4" t="s">
        <v>1596</v>
      </c>
      <c r="F1274" s="4" t="s">
        <v>2011</v>
      </c>
      <c r="G1274" s="17">
        <v>4.79</v>
      </c>
      <c r="H1274" s="144">
        <v>0.71819999999999995</v>
      </c>
      <c r="I1274" s="16" t="s">
        <v>1340</v>
      </c>
      <c r="J1274" s="140">
        <v>1</v>
      </c>
      <c r="K1274" s="140">
        <v>1</v>
      </c>
      <c r="L1274" s="140">
        <v>1</v>
      </c>
    </row>
    <row r="1275" spans="1:12">
      <c r="A1275" s="16" t="s">
        <v>1223</v>
      </c>
      <c r="B1275" s="16">
        <v>892</v>
      </c>
      <c r="C1275" s="16">
        <v>4</v>
      </c>
      <c r="D1275" s="4" t="s">
        <v>1996</v>
      </c>
      <c r="E1275" s="4" t="s">
        <v>1596</v>
      </c>
      <c r="F1275" s="4" t="s">
        <v>2011</v>
      </c>
      <c r="G1275" s="17">
        <v>7.96</v>
      </c>
      <c r="H1275" s="144">
        <v>1.1993</v>
      </c>
      <c r="I1275" s="16" t="s">
        <v>1340</v>
      </c>
      <c r="J1275" s="140">
        <v>1</v>
      </c>
      <c r="K1275" s="140">
        <v>1</v>
      </c>
      <c r="L1275" s="140">
        <v>1</v>
      </c>
    </row>
    <row r="1276" spans="1:12">
      <c r="A1276" s="16" t="s">
        <v>1224</v>
      </c>
      <c r="B1276" s="16">
        <v>893</v>
      </c>
      <c r="C1276" s="16">
        <v>1</v>
      </c>
      <c r="D1276" s="4" t="s">
        <v>1997</v>
      </c>
      <c r="E1276" s="4" t="s">
        <v>1596</v>
      </c>
      <c r="F1276" s="4" t="s">
        <v>2011</v>
      </c>
      <c r="G1276" s="17">
        <v>3.93</v>
      </c>
      <c r="H1276" s="144">
        <v>0.49680000000000002</v>
      </c>
      <c r="I1276" s="16" t="s">
        <v>1340</v>
      </c>
      <c r="J1276" s="140">
        <v>1</v>
      </c>
      <c r="K1276" s="140">
        <v>1</v>
      </c>
      <c r="L1276" s="140">
        <v>1</v>
      </c>
    </row>
    <row r="1277" spans="1:12">
      <c r="A1277" s="16" t="s">
        <v>1225</v>
      </c>
      <c r="B1277" s="16">
        <v>893</v>
      </c>
      <c r="C1277" s="16">
        <v>2</v>
      </c>
      <c r="D1277" s="4" t="s">
        <v>1997</v>
      </c>
      <c r="E1277" s="4" t="s">
        <v>1596</v>
      </c>
      <c r="F1277" s="4" t="s">
        <v>2011</v>
      </c>
      <c r="G1277" s="17">
        <v>4.1500000000000004</v>
      </c>
      <c r="H1277" s="144">
        <v>0.61770000000000003</v>
      </c>
      <c r="I1277" s="16" t="s">
        <v>1340</v>
      </c>
      <c r="J1277" s="140">
        <v>1</v>
      </c>
      <c r="K1277" s="140">
        <v>1</v>
      </c>
      <c r="L1277" s="140">
        <v>1</v>
      </c>
    </row>
    <row r="1278" spans="1:12">
      <c r="A1278" s="16" t="s">
        <v>1226</v>
      </c>
      <c r="B1278" s="16">
        <v>893</v>
      </c>
      <c r="C1278" s="16">
        <v>3</v>
      </c>
      <c r="D1278" s="4" t="s">
        <v>1997</v>
      </c>
      <c r="E1278" s="4" t="s">
        <v>1596</v>
      </c>
      <c r="F1278" s="4" t="s">
        <v>2011</v>
      </c>
      <c r="G1278" s="17">
        <v>5.88</v>
      </c>
      <c r="H1278" s="144">
        <v>0.84409999999999996</v>
      </c>
      <c r="I1278" s="16" t="s">
        <v>1340</v>
      </c>
      <c r="J1278" s="140">
        <v>1</v>
      </c>
      <c r="K1278" s="140">
        <v>1</v>
      </c>
      <c r="L1278" s="140">
        <v>1</v>
      </c>
    </row>
    <row r="1279" spans="1:12">
      <c r="A1279" s="16" t="s">
        <v>1227</v>
      </c>
      <c r="B1279" s="16">
        <v>893</v>
      </c>
      <c r="C1279" s="16">
        <v>4</v>
      </c>
      <c r="D1279" s="4" t="s">
        <v>1997</v>
      </c>
      <c r="E1279" s="4" t="s">
        <v>1596</v>
      </c>
      <c r="F1279" s="4" t="s">
        <v>2011</v>
      </c>
      <c r="G1279" s="17">
        <v>9.23</v>
      </c>
      <c r="H1279" s="144">
        <v>1.302</v>
      </c>
      <c r="I1279" s="16" t="s">
        <v>1340</v>
      </c>
      <c r="J1279" s="140">
        <v>1</v>
      </c>
      <c r="K1279" s="140">
        <v>1</v>
      </c>
      <c r="L1279" s="140">
        <v>1</v>
      </c>
    </row>
    <row r="1280" spans="1:12">
      <c r="A1280" s="16" t="s">
        <v>1228</v>
      </c>
      <c r="B1280" s="16">
        <v>894</v>
      </c>
      <c r="C1280" s="16">
        <v>1</v>
      </c>
      <c r="D1280" s="4" t="s">
        <v>1998</v>
      </c>
      <c r="E1280" s="4" t="s">
        <v>1596</v>
      </c>
      <c r="F1280" s="4" t="s">
        <v>2011</v>
      </c>
      <c r="G1280" s="17">
        <v>2.87</v>
      </c>
      <c r="H1280" s="144">
        <v>0.45179999999999998</v>
      </c>
      <c r="I1280" s="16" t="s">
        <v>1340</v>
      </c>
      <c r="J1280" s="140">
        <v>1</v>
      </c>
      <c r="K1280" s="140">
        <v>1</v>
      </c>
      <c r="L1280" s="140">
        <v>1</v>
      </c>
    </row>
    <row r="1281" spans="1:12">
      <c r="A1281" s="16" t="s">
        <v>1229</v>
      </c>
      <c r="B1281" s="16">
        <v>894</v>
      </c>
      <c r="C1281" s="16">
        <v>2</v>
      </c>
      <c r="D1281" s="4" t="s">
        <v>1998</v>
      </c>
      <c r="E1281" s="4" t="s">
        <v>1596</v>
      </c>
      <c r="F1281" s="4" t="s">
        <v>2011</v>
      </c>
      <c r="G1281" s="17">
        <v>3.37</v>
      </c>
      <c r="H1281" s="144">
        <v>0.5202</v>
      </c>
      <c r="I1281" s="16" t="s">
        <v>1340</v>
      </c>
      <c r="J1281" s="140">
        <v>1</v>
      </c>
      <c r="K1281" s="140">
        <v>1</v>
      </c>
      <c r="L1281" s="140">
        <v>1</v>
      </c>
    </row>
    <row r="1282" spans="1:12">
      <c r="A1282" s="16" t="s">
        <v>1230</v>
      </c>
      <c r="B1282" s="16">
        <v>894</v>
      </c>
      <c r="C1282" s="16">
        <v>3</v>
      </c>
      <c r="D1282" s="4" t="s">
        <v>1998</v>
      </c>
      <c r="E1282" s="4" t="s">
        <v>1596</v>
      </c>
      <c r="F1282" s="4" t="s">
        <v>2011</v>
      </c>
      <c r="G1282" s="17">
        <v>4.42</v>
      </c>
      <c r="H1282" s="144">
        <v>0.69930000000000003</v>
      </c>
      <c r="I1282" s="16" t="s">
        <v>1340</v>
      </c>
      <c r="J1282" s="140">
        <v>1</v>
      </c>
      <c r="K1282" s="140">
        <v>1</v>
      </c>
      <c r="L1282" s="140">
        <v>1</v>
      </c>
    </row>
    <row r="1283" spans="1:12">
      <c r="A1283" s="16" t="s">
        <v>1231</v>
      </c>
      <c r="B1283" s="16">
        <v>894</v>
      </c>
      <c r="C1283" s="16">
        <v>4</v>
      </c>
      <c r="D1283" s="4" t="s">
        <v>1998</v>
      </c>
      <c r="E1283" s="4" t="s">
        <v>1596</v>
      </c>
      <c r="F1283" s="4" t="s">
        <v>2011</v>
      </c>
      <c r="G1283" s="17">
        <v>6.5</v>
      </c>
      <c r="H1283" s="144">
        <v>0.90739999999999998</v>
      </c>
      <c r="I1283" s="16" t="s">
        <v>1340</v>
      </c>
      <c r="J1283" s="140">
        <v>1</v>
      </c>
      <c r="K1283" s="140">
        <v>1</v>
      </c>
      <c r="L1283" s="140">
        <v>1</v>
      </c>
    </row>
    <row r="1284" spans="1:12">
      <c r="A1284" s="16" t="s">
        <v>1232</v>
      </c>
      <c r="B1284" s="16">
        <v>910</v>
      </c>
      <c r="C1284" s="16">
        <v>1</v>
      </c>
      <c r="D1284" s="4" t="s">
        <v>1999</v>
      </c>
      <c r="E1284" s="4" t="s">
        <v>1590</v>
      </c>
      <c r="F1284" s="4" t="s">
        <v>1590</v>
      </c>
      <c r="G1284" s="17">
        <v>5.7960000000000003</v>
      </c>
      <c r="H1284" s="144">
        <v>1.8021</v>
      </c>
      <c r="I1284" s="16" t="s">
        <v>1340</v>
      </c>
      <c r="J1284" s="140">
        <v>1.75</v>
      </c>
      <c r="K1284" s="140">
        <v>1.75</v>
      </c>
      <c r="L1284" s="140">
        <v>1.75</v>
      </c>
    </row>
    <row r="1285" spans="1:12">
      <c r="A1285" s="16" t="s">
        <v>1233</v>
      </c>
      <c r="B1285" s="16">
        <v>910</v>
      </c>
      <c r="C1285" s="16">
        <v>2</v>
      </c>
      <c r="D1285" s="4" t="s">
        <v>1999</v>
      </c>
      <c r="E1285" s="4" t="s">
        <v>1590</v>
      </c>
      <c r="F1285" s="4" t="s">
        <v>1590</v>
      </c>
      <c r="G1285" s="17">
        <v>6.44</v>
      </c>
      <c r="H1285" s="144">
        <v>2.1073</v>
      </c>
      <c r="I1285" s="16" t="s">
        <v>1340</v>
      </c>
      <c r="J1285" s="140">
        <v>1.75</v>
      </c>
      <c r="K1285" s="140">
        <v>1.75</v>
      </c>
      <c r="L1285" s="140">
        <v>1.75</v>
      </c>
    </row>
    <row r="1286" spans="1:12">
      <c r="A1286" s="16" t="s">
        <v>1234</v>
      </c>
      <c r="B1286" s="16">
        <v>910</v>
      </c>
      <c r="C1286" s="16">
        <v>3</v>
      </c>
      <c r="D1286" s="4" t="s">
        <v>1999</v>
      </c>
      <c r="E1286" s="4" t="s">
        <v>1590</v>
      </c>
      <c r="F1286" s="4" t="s">
        <v>1590</v>
      </c>
      <c r="G1286" s="17">
        <v>8.68</v>
      </c>
      <c r="H1286" s="144">
        <v>2.8959999999999999</v>
      </c>
      <c r="I1286" s="16" t="s">
        <v>1340</v>
      </c>
      <c r="J1286" s="140">
        <v>1.75</v>
      </c>
      <c r="K1286" s="140">
        <v>1.75</v>
      </c>
      <c r="L1286" s="140">
        <v>1.75</v>
      </c>
    </row>
    <row r="1287" spans="1:12">
      <c r="A1287" s="16" t="s">
        <v>1235</v>
      </c>
      <c r="B1287" s="16">
        <v>910</v>
      </c>
      <c r="C1287" s="16">
        <v>4</v>
      </c>
      <c r="D1287" s="4" t="s">
        <v>1999</v>
      </c>
      <c r="E1287" s="4" t="s">
        <v>1590</v>
      </c>
      <c r="F1287" s="4" t="s">
        <v>1590</v>
      </c>
      <c r="G1287" s="17">
        <v>16</v>
      </c>
      <c r="H1287" s="144">
        <v>5.2267999999999999</v>
      </c>
      <c r="I1287" s="16" t="s">
        <v>1340</v>
      </c>
      <c r="J1287" s="140">
        <v>1.75</v>
      </c>
      <c r="K1287" s="140">
        <v>1.75</v>
      </c>
      <c r="L1287" s="140">
        <v>1.75</v>
      </c>
    </row>
    <row r="1288" spans="1:12">
      <c r="A1288" s="16" t="s">
        <v>1236</v>
      </c>
      <c r="B1288" s="16">
        <v>911</v>
      </c>
      <c r="C1288" s="16">
        <v>1</v>
      </c>
      <c r="D1288" s="4" t="s">
        <v>2000</v>
      </c>
      <c r="E1288" s="4" t="s">
        <v>1590</v>
      </c>
      <c r="F1288" s="4" t="s">
        <v>1590</v>
      </c>
      <c r="G1288" s="17">
        <v>3.8799983999999998</v>
      </c>
      <c r="H1288" s="144">
        <v>1.2349000000000001</v>
      </c>
      <c r="I1288" s="16" t="s">
        <v>1340</v>
      </c>
      <c r="J1288" s="140">
        <v>1.75</v>
      </c>
      <c r="K1288" s="140">
        <v>1.75</v>
      </c>
      <c r="L1288" s="140">
        <v>1.75</v>
      </c>
    </row>
    <row r="1289" spans="1:12">
      <c r="A1289" s="16" t="s">
        <v>1237</v>
      </c>
      <c r="B1289" s="16">
        <v>911</v>
      </c>
      <c r="C1289" s="16">
        <v>2</v>
      </c>
      <c r="D1289" s="4" t="s">
        <v>2000</v>
      </c>
      <c r="E1289" s="4" t="s">
        <v>1590</v>
      </c>
      <c r="F1289" s="4" t="s">
        <v>1590</v>
      </c>
      <c r="G1289" s="17">
        <v>5.0999999999999996</v>
      </c>
      <c r="H1289" s="144">
        <v>1.6446000000000001</v>
      </c>
      <c r="I1289" s="16" t="s">
        <v>1340</v>
      </c>
      <c r="J1289" s="140">
        <v>1.75</v>
      </c>
      <c r="K1289" s="140">
        <v>1.75</v>
      </c>
      <c r="L1289" s="140">
        <v>1.75</v>
      </c>
    </row>
    <row r="1290" spans="1:12">
      <c r="A1290" s="16" t="s">
        <v>1238</v>
      </c>
      <c r="B1290" s="16">
        <v>911</v>
      </c>
      <c r="C1290" s="16">
        <v>3</v>
      </c>
      <c r="D1290" s="4" t="s">
        <v>2000</v>
      </c>
      <c r="E1290" s="4" t="s">
        <v>1590</v>
      </c>
      <c r="F1290" s="4" t="s">
        <v>1590</v>
      </c>
      <c r="G1290" s="17">
        <v>7.54</v>
      </c>
      <c r="H1290" s="144">
        <v>2.2004999999999999</v>
      </c>
      <c r="I1290" s="16" t="s">
        <v>1340</v>
      </c>
      <c r="J1290" s="140">
        <v>1.75</v>
      </c>
      <c r="K1290" s="140">
        <v>1.75</v>
      </c>
      <c r="L1290" s="140">
        <v>1.75</v>
      </c>
    </row>
    <row r="1291" spans="1:12">
      <c r="A1291" s="16" t="s">
        <v>1239</v>
      </c>
      <c r="B1291" s="16">
        <v>911</v>
      </c>
      <c r="C1291" s="16">
        <v>4</v>
      </c>
      <c r="D1291" s="4" t="s">
        <v>2000</v>
      </c>
      <c r="E1291" s="4" t="s">
        <v>1590</v>
      </c>
      <c r="F1291" s="4" t="s">
        <v>1590</v>
      </c>
      <c r="G1291" s="17">
        <v>14.38</v>
      </c>
      <c r="H1291" s="144">
        <v>4.7126000000000001</v>
      </c>
      <c r="I1291" s="16" t="s">
        <v>1340</v>
      </c>
      <c r="J1291" s="140">
        <v>1.75</v>
      </c>
      <c r="K1291" s="140">
        <v>1.75</v>
      </c>
      <c r="L1291" s="140">
        <v>1.75</v>
      </c>
    </row>
    <row r="1292" spans="1:12">
      <c r="A1292" s="16" t="s">
        <v>1240</v>
      </c>
      <c r="B1292" s="16">
        <v>912</v>
      </c>
      <c r="C1292" s="16">
        <v>1</v>
      </c>
      <c r="D1292" s="4" t="s">
        <v>2001</v>
      </c>
      <c r="E1292" s="4" t="s">
        <v>1590</v>
      </c>
      <c r="F1292" s="4" t="s">
        <v>1590</v>
      </c>
      <c r="G1292" s="17">
        <v>4.2777162000000004</v>
      </c>
      <c r="H1292" s="144">
        <v>1.3588</v>
      </c>
      <c r="I1292" s="16" t="s">
        <v>1340</v>
      </c>
      <c r="J1292" s="140">
        <v>1.75</v>
      </c>
      <c r="K1292" s="140">
        <v>1.75</v>
      </c>
      <c r="L1292" s="140">
        <v>1.75</v>
      </c>
    </row>
    <row r="1293" spans="1:12">
      <c r="A1293" s="16" t="s">
        <v>1241</v>
      </c>
      <c r="B1293" s="16">
        <v>912</v>
      </c>
      <c r="C1293" s="16">
        <v>2</v>
      </c>
      <c r="D1293" s="4" t="s">
        <v>2001</v>
      </c>
      <c r="E1293" s="4" t="s">
        <v>1590</v>
      </c>
      <c r="F1293" s="4" t="s">
        <v>1590</v>
      </c>
      <c r="G1293" s="17">
        <v>4.71</v>
      </c>
      <c r="H1293" s="144">
        <v>1.5011000000000001</v>
      </c>
      <c r="I1293" s="16" t="s">
        <v>1340</v>
      </c>
      <c r="J1293" s="140">
        <v>1.75</v>
      </c>
      <c r="K1293" s="140">
        <v>1.75</v>
      </c>
      <c r="L1293" s="140">
        <v>1.75</v>
      </c>
    </row>
    <row r="1294" spans="1:12">
      <c r="A1294" s="16" t="s">
        <v>1242</v>
      </c>
      <c r="B1294" s="16">
        <v>912</v>
      </c>
      <c r="C1294" s="16">
        <v>3</v>
      </c>
      <c r="D1294" s="4" t="s">
        <v>2001</v>
      </c>
      <c r="E1294" s="4" t="s">
        <v>1590</v>
      </c>
      <c r="F1294" s="4" t="s">
        <v>1590</v>
      </c>
      <c r="G1294" s="17">
        <v>7.32</v>
      </c>
      <c r="H1294" s="144">
        <v>2.2917999999999998</v>
      </c>
      <c r="I1294" s="16" t="s">
        <v>1340</v>
      </c>
      <c r="J1294" s="140">
        <v>1.75</v>
      </c>
      <c r="K1294" s="140">
        <v>1.75</v>
      </c>
      <c r="L1294" s="140">
        <v>1.75</v>
      </c>
    </row>
    <row r="1295" spans="1:12">
      <c r="A1295" s="16" t="s">
        <v>1243</v>
      </c>
      <c r="B1295" s="16">
        <v>912</v>
      </c>
      <c r="C1295" s="16">
        <v>4</v>
      </c>
      <c r="D1295" s="4" t="s">
        <v>2001</v>
      </c>
      <c r="E1295" s="4" t="s">
        <v>1590</v>
      </c>
      <c r="F1295" s="4" t="s">
        <v>1590</v>
      </c>
      <c r="G1295" s="17">
        <v>13.55</v>
      </c>
      <c r="H1295" s="144">
        <v>4.3841999999999999</v>
      </c>
      <c r="I1295" s="16" t="s">
        <v>1340</v>
      </c>
      <c r="J1295" s="140">
        <v>1.75</v>
      </c>
      <c r="K1295" s="140">
        <v>1.75</v>
      </c>
      <c r="L1295" s="140">
        <v>1.75</v>
      </c>
    </row>
    <row r="1296" spans="1:12">
      <c r="A1296" s="16" t="s">
        <v>1244</v>
      </c>
      <c r="B1296" s="16">
        <v>930</v>
      </c>
      <c r="C1296" s="16">
        <v>1</v>
      </c>
      <c r="D1296" s="4" t="s">
        <v>2002</v>
      </c>
      <c r="E1296" s="4" t="s">
        <v>1596</v>
      </c>
      <c r="F1296" s="4" t="s">
        <v>2011</v>
      </c>
      <c r="G1296" s="17">
        <v>2.58</v>
      </c>
      <c r="H1296" s="144">
        <v>0.56710000000000005</v>
      </c>
      <c r="I1296" s="16" t="s">
        <v>1340</v>
      </c>
      <c r="J1296" s="140">
        <v>1</v>
      </c>
      <c r="K1296" s="140">
        <v>1</v>
      </c>
      <c r="L1296" s="140">
        <v>1</v>
      </c>
    </row>
    <row r="1297" spans="1:12">
      <c r="A1297" s="16" t="s">
        <v>1245</v>
      </c>
      <c r="B1297" s="16">
        <v>930</v>
      </c>
      <c r="C1297" s="16">
        <v>2</v>
      </c>
      <c r="D1297" s="4" t="s">
        <v>2002</v>
      </c>
      <c r="E1297" s="4" t="s">
        <v>1596</v>
      </c>
      <c r="F1297" s="4" t="s">
        <v>2011</v>
      </c>
      <c r="G1297" s="17">
        <v>3.31</v>
      </c>
      <c r="H1297" s="144">
        <v>0.65969999999999995</v>
      </c>
      <c r="I1297" s="16" t="s">
        <v>1340</v>
      </c>
      <c r="J1297" s="140">
        <v>1</v>
      </c>
      <c r="K1297" s="140">
        <v>1</v>
      </c>
      <c r="L1297" s="140">
        <v>1</v>
      </c>
    </row>
    <row r="1298" spans="1:12">
      <c r="A1298" s="16" t="s">
        <v>1246</v>
      </c>
      <c r="B1298" s="16">
        <v>930</v>
      </c>
      <c r="C1298" s="16">
        <v>3</v>
      </c>
      <c r="D1298" s="4" t="s">
        <v>2002</v>
      </c>
      <c r="E1298" s="4" t="s">
        <v>1596</v>
      </c>
      <c r="F1298" s="4" t="s">
        <v>2011</v>
      </c>
      <c r="G1298" s="17">
        <v>5.12</v>
      </c>
      <c r="H1298" s="144">
        <v>1.0098</v>
      </c>
      <c r="I1298" s="16" t="s">
        <v>1340</v>
      </c>
      <c r="J1298" s="140">
        <v>1</v>
      </c>
      <c r="K1298" s="140">
        <v>1</v>
      </c>
      <c r="L1298" s="140">
        <v>1</v>
      </c>
    </row>
    <row r="1299" spans="1:12">
      <c r="A1299" s="16" t="s">
        <v>1247</v>
      </c>
      <c r="B1299" s="16">
        <v>930</v>
      </c>
      <c r="C1299" s="16">
        <v>4</v>
      </c>
      <c r="D1299" s="4" t="s">
        <v>2002</v>
      </c>
      <c r="E1299" s="4" t="s">
        <v>1596</v>
      </c>
      <c r="F1299" s="4" t="s">
        <v>2011</v>
      </c>
      <c r="G1299" s="17">
        <v>9.14</v>
      </c>
      <c r="H1299" s="144">
        <v>2.1349999999999998</v>
      </c>
      <c r="I1299" s="16" t="s">
        <v>1340</v>
      </c>
      <c r="J1299" s="140">
        <v>1</v>
      </c>
      <c r="K1299" s="140">
        <v>1</v>
      </c>
      <c r="L1299" s="140">
        <v>1</v>
      </c>
    </row>
    <row r="1300" spans="1:12">
      <c r="A1300" s="16" t="s">
        <v>1248</v>
      </c>
      <c r="B1300" s="16">
        <v>950</v>
      </c>
      <c r="C1300" s="16">
        <v>1</v>
      </c>
      <c r="D1300" s="4" t="s">
        <v>2003</v>
      </c>
      <c r="E1300" s="4" t="s">
        <v>1596</v>
      </c>
      <c r="F1300" s="4" t="s">
        <v>2011</v>
      </c>
      <c r="G1300" s="17">
        <v>2.67</v>
      </c>
      <c r="H1300" s="144">
        <v>1.1316999999999999</v>
      </c>
      <c r="I1300" s="16" t="s">
        <v>1340</v>
      </c>
      <c r="J1300" s="140">
        <v>1</v>
      </c>
      <c r="K1300" s="140">
        <v>1</v>
      </c>
      <c r="L1300" s="140">
        <v>1</v>
      </c>
    </row>
    <row r="1301" spans="1:12">
      <c r="A1301" s="16" t="s">
        <v>1249</v>
      </c>
      <c r="B1301" s="16">
        <v>950</v>
      </c>
      <c r="C1301" s="16">
        <v>2</v>
      </c>
      <c r="D1301" s="4" t="s">
        <v>2003</v>
      </c>
      <c r="E1301" s="4" t="s">
        <v>1596</v>
      </c>
      <c r="F1301" s="4" t="s">
        <v>2011</v>
      </c>
      <c r="G1301" s="17">
        <v>4.38</v>
      </c>
      <c r="H1301" s="144">
        <v>1.3833</v>
      </c>
      <c r="I1301" s="16" t="s">
        <v>1340</v>
      </c>
      <c r="J1301" s="140">
        <v>1</v>
      </c>
      <c r="K1301" s="140">
        <v>1</v>
      </c>
      <c r="L1301" s="140">
        <v>1</v>
      </c>
    </row>
    <row r="1302" spans="1:12">
      <c r="A1302" s="16" t="s">
        <v>1250</v>
      </c>
      <c r="B1302" s="16">
        <v>950</v>
      </c>
      <c r="C1302" s="16">
        <v>3</v>
      </c>
      <c r="D1302" s="4" t="s">
        <v>2003</v>
      </c>
      <c r="E1302" s="4" t="s">
        <v>1596</v>
      </c>
      <c r="F1302" s="4" t="s">
        <v>2011</v>
      </c>
      <c r="G1302" s="17">
        <v>7.78</v>
      </c>
      <c r="H1302" s="144">
        <v>1.7698</v>
      </c>
      <c r="I1302" s="16" t="s">
        <v>1340</v>
      </c>
      <c r="J1302" s="140">
        <v>1</v>
      </c>
      <c r="K1302" s="140">
        <v>1</v>
      </c>
      <c r="L1302" s="140">
        <v>1</v>
      </c>
    </row>
    <row r="1303" spans="1:12">
      <c r="A1303" s="16" t="s">
        <v>1251</v>
      </c>
      <c r="B1303" s="16">
        <v>950</v>
      </c>
      <c r="C1303" s="16">
        <v>4</v>
      </c>
      <c r="D1303" s="4" t="s">
        <v>2003</v>
      </c>
      <c r="E1303" s="4" t="s">
        <v>1596</v>
      </c>
      <c r="F1303" s="4" t="s">
        <v>2011</v>
      </c>
      <c r="G1303" s="17">
        <v>16.11</v>
      </c>
      <c r="H1303" s="144">
        <v>3.6345999999999998</v>
      </c>
      <c r="I1303" s="16" t="s">
        <v>1340</v>
      </c>
      <c r="J1303" s="140">
        <v>1</v>
      </c>
      <c r="K1303" s="140">
        <v>1</v>
      </c>
      <c r="L1303" s="140">
        <v>1</v>
      </c>
    </row>
    <row r="1304" spans="1:12">
      <c r="A1304" s="16" t="s">
        <v>1252</v>
      </c>
      <c r="B1304" s="16">
        <v>951</v>
      </c>
      <c r="C1304" s="16">
        <v>1</v>
      </c>
      <c r="D1304" s="4" t="s">
        <v>2004</v>
      </c>
      <c r="E1304" s="4" t="s">
        <v>1596</v>
      </c>
      <c r="F1304" s="4" t="s">
        <v>2011</v>
      </c>
      <c r="G1304" s="17">
        <v>2.63</v>
      </c>
      <c r="H1304" s="144">
        <v>0.86060000000000003</v>
      </c>
      <c r="I1304" s="16" t="s">
        <v>1340</v>
      </c>
      <c r="J1304" s="140">
        <v>1</v>
      </c>
      <c r="K1304" s="140">
        <v>1</v>
      </c>
      <c r="L1304" s="140">
        <v>1</v>
      </c>
    </row>
    <row r="1305" spans="1:12">
      <c r="A1305" s="16" t="s">
        <v>1253</v>
      </c>
      <c r="B1305" s="16">
        <v>951</v>
      </c>
      <c r="C1305" s="16">
        <v>2</v>
      </c>
      <c r="D1305" s="4" t="s">
        <v>2004</v>
      </c>
      <c r="E1305" s="4" t="s">
        <v>1596</v>
      </c>
      <c r="F1305" s="4" t="s">
        <v>2011</v>
      </c>
      <c r="G1305" s="17">
        <v>4.24</v>
      </c>
      <c r="H1305" s="144">
        <v>1.0901000000000001</v>
      </c>
      <c r="I1305" s="16" t="s">
        <v>1340</v>
      </c>
      <c r="J1305" s="140">
        <v>1</v>
      </c>
      <c r="K1305" s="140">
        <v>1</v>
      </c>
      <c r="L1305" s="140">
        <v>1</v>
      </c>
    </row>
    <row r="1306" spans="1:12">
      <c r="A1306" s="16" t="s">
        <v>1254</v>
      </c>
      <c r="B1306" s="16">
        <v>951</v>
      </c>
      <c r="C1306" s="16">
        <v>3</v>
      </c>
      <c r="D1306" s="4" t="s">
        <v>2004</v>
      </c>
      <c r="E1306" s="4" t="s">
        <v>1596</v>
      </c>
      <c r="F1306" s="4" t="s">
        <v>2011</v>
      </c>
      <c r="G1306" s="17">
        <v>7.72</v>
      </c>
      <c r="H1306" s="144">
        <v>1.6007</v>
      </c>
      <c r="I1306" s="16" t="s">
        <v>1340</v>
      </c>
      <c r="J1306" s="140">
        <v>1</v>
      </c>
      <c r="K1306" s="140">
        <v>1</v>
      </c>
      <c r="L1306" s="140">
        <v>1</v>
      </c>
    </row>
    <row r="1307" spans="1:12">
      <c r="A1307" s="16" t="s">
        <v>1255</v>
      </c>
      <c r="B1307" s="16">
        <v>951</v>
      </c>
      <c r="C1307" s="16">
        <v>4</v>
      </c>
      <c r="D1307" s="4" t="s">
        <v>2004</v>
      </c>
      <c r="E1307" s="4" t="s">
        <v>1596</v>
      </c>
      <c r="F1307" s="4" t="s">
        <v>2011</v>
      </c>
      <c r="G1307" s="17">
        <v>14.68</v>
      </c>
      <c r="H1307" s="144">
        <v>3.0488</v>
      </c>
      <c r="I1307" s="16" t="s">
        <v>1340</v>
      </c>
      <c r="J1307" s="140">
        <v>1</v>
      </c>
      <c r="K1307" s="140">
        <v>1</v>
      </c>
      <c r="L1307" s="140">
        <v>1</v>
      </c>
    </row>
    <row r="1308" spans="1:12">
      <c r="A1308" s="16" t="s">
        <v>1256</v>
      </c>
      <c r="B1308" s="16">
        <v>952</v>
      </c>
      <c r="C1308" s="16">
        <v>1</v>
      </c>
      <c r="D1308" s="4" t="s">
        <v>2005</v>
      </c>
      <c r="E1308" s="4" t="s">
        <v>1596</v>
      </c>
      <c r="F1308" s="4" t="s">
        <v>2011</v>
      </c>
      <c r="G1308" s="17">
        <v>2.56</v>
      </c>
      <c r="H1308" s="144">
        <v>0.71009999999999995</v>
      </c>
      <c r="I1308" s="16" t="s">
        <v>1340</v>
      </c>
      <c r="J1308" s="140">
        <v>1</v>
      </c>
      <c r="K1308" s="140">
        <v>1</v>
      </c>
      <c r="L1308" s="140">
        <v>1</v>
      </c>
    </row>
    <row r="1309" spans="1:12">
      <c r="A1309" s="16" t="s">
        <v>1257</v>
      </c>
      <c r="B1309" s="16">
        <v>952</v>
      </c>
      <c r="C1309" s="16">
        <v>2</v>
      </c>
      <c r="D1309" s="4" t="s">
        <v>2005</v>
      </c>
      <c r="E1309" s="4" t="s">
        <v>1596</v>
      </c>
      <c r="F1309" s="4" t="s">
        <v>2011</v>
      </c>
      <c r="G1309" s="17">
        <v>4.1100000000000003</v>
      </c>
      <c r="H1309" s="144">
        <v>0.92279999999999995</v>
      </c>
      <c r="I1309" s="16" t="s">
        <v>1340</v>
      </c>
      <c r="J1309" s="140">
        <v>1</v>
      </c>
      <c r="K1309" s="140">
        <v>1</v>
      </c>
      <c r="L1309" s="140">
        <v>1</v>
      </c>
    </row>
    <row r="1310" spans="1:12">
      <c r="A1310" s="16" t="s">
        <v>1258</v>
      </c>
      <c r="B1310" s="16">
        <v>952</v>
      </c>
      <c r="C1310" s="16">
        <v>3</v>
      </c>
      <c r="D1310" s="4" t="s">
        <v>2005</v>
      </c>
      <c r="E1310" s="4" t="s">
        <v>1596</v>
      </c>
      <c r="F1310" s="4" t="s">
        <v>2011</v>
      </c>
      <c r="G1310" s="17">
        <v>7.43</v>
      </c>
      <c r="H1310" s="144">
        <v>1.4244000000000001</v>
      </c>
      <c r="I1310" s="16" t="s">
        <v>1340</v>
      </c>
      <c r="J1310" s="140">
        <v>1</v>
      </c>
      <c r="K1310" s="140">
        <v>1</v>
      </c>
      <c r="L1310" s="140">
        <v>1</v>
      </c>
    </row>
    <row r="1311" spans="1:12">
      <c r="A1311" s="16" t="s">
        <v>1259</v>
      </c>
      <c r="B1311" s="16">
        <v>952</v>
      </c>
      <c r="C1311" s="16">
        <v>4</v>
      </c>
      <c r="D1311" s="4" t="s">
        <v>2005</v>
      </c>
      <c r="E1311" s="4" t="s">
        <v>1596</v>
      </c>
      <c r="F1311" s="4" t="s">
        <v>2011</v>
      </c>
      <c r="G1311" s="17">
        <v>14.3</v>
      </c>
      <c r="H1311" s="144">
        <v>2.6739999999999999</v>
      </c>
      <c r="I1311" s="16" t="s">
        <v>1340</v>
      </c>
      <c r="J1311" s="140">
        <v>1</v>
      </c>
      <c r="K1311" s="140">
        <v>1</v>
      </c>
      <c r="L1311" s="140">
        <v>1</v>
      </c>
    </row>
    <row r="1312" spans="1:12">
      <c r="A1312" s="16" t="s">
        <v>2166</v>
      </c>
      <c r="B1312" s="16">
        <v>955</v>
      </c>
      <c r="C1312" s="16">
        <v>0</v>
      </c>
      <c r="D1312" s="4" t="s">
        <v>2006</v>
      </c>
      <c r="E1312" s="147" t="e">
        <v>#N/A</v>
      </c>
      <c r="F1312" s="147" t="e">
        <v>#N/A</v>
      </c>
      <c r="G1312" s="17">
        <v>0</v>
      </c>
      <c r="H1312" s="144">
        <v>-1</v>
      </c>
      <c r="I1312" s="16" t="s">
        <v>1340</v>
      </c>
      <c r="J1312" s="16" t="s">
        <v>1340</v>
      </c>
      <c r="K1312" s="16" t="s">
        <v>1340</v>
      </c>
      <c r="L1312" s="16" t="s">
        <v>1340</v>
      </c>
    </row>
    <row r="1313" spans="1:12">
      <c r="A1313" s="16" t="s">
        <v>2167</v>
      </c>
      <c r="B1313" s="16">
        <v>956</v>
      </c>
      <c r="C1313" s="16">
        <v>0</v>
      </c>
      <c r="D1313" s="4" t="s">
        <v>2007</v>
      </c>
      <c r="E1313" s="147" t="e">
        <v>#N/A</v>
      </c>
      <c r="F1313" s="147" t="e">
        <v>#N/A</v>
      </c>
      <c r="G1313" s="17">
        <v>0</v>
      </c>
      <c r="H1313" s="144">
        <v>-1</v>
      </c>
      <c r="I1313" s="16" t="s">
        <v>1340</v>
      </c>
      <c r="J1313" s="16" t="s">
        <v>1340</v>
      </c>
      <c r="K1313" s="16" t="s">
        <v>1340</v>
      </c>
      <c r="L1313" s="16" t="s">
        <v>1340</v>
      </c>
    </row>
    <row r="1315" spans="1:12">
      <c r="C1315" s="11" t="s">
        <v>2354</v>
      </c>
    </row>
  </sheetData>
  <mergeCells count="6">
    <mergeCell ref="A6:E6"/>
    <mergeCell ref="B1:K1"/>
    <mergeCell ref="B2:K2"/>
    <mergeCell ref="B3:K3"/>
    <mergeCell ref="B4:K4"/>
    <mergeCell ref="A5:E5"/>
  </mergeCells>
  <pageMargins left="0.7" right="0.7" top="0.75" bottom="0.75" header="0.3" footer="0.3"/>
  <pageSetup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2"/>
  <sheetViews>
    <sheetView topLeftCell="D1" zoomScale="85" zoomScaleNormal="85" zoomScaleSheetLayoutView="80" workbookViewId="0">
      <pane ySplit="4" topLeftCell="A5" activePane="bottomLeft" state="frozen"/>
      <selection pane="bottomLeft" activeCell="B2" sqref="B2:N2"/>
    </sheetView>
  </sheetViews>
  <sheetFormatPr defaultColWidth="9.109375" defaultRowHeight="13.8"/>
  <cols>
    <col min="1" max="1" width="17.6640625" style="10" customWidth="1"/>
    <col min="2" max="2" width="12.88671875" style="1" bestFit="1" customWidth="1"/>
    <col min="3" max="3" width="47.33203125" style="1" bestFit="1" customWidth="1"/>
    <col min="4" max="4" width="22.109375" style="1" customWidth="1"/>
    <col min="5" max="5" width="6.33203125" style="10" customWidth="1"/>
    <col min="6" max="6" width="13.88671875" style="2" customWidth="1"/>
    <col min="7" max="8" width="13.6640625" style="3" customWidth="1"/>
    <col min="9" max="9" width="12.6640625" style="3" customWidth="1"/>
    <col min="10" max="10" width="14.88671875" style="2" customWidth="1"/>
    <col min="11" max="11" width="13.6640625" style="9" customWidth="1"/>
    <col min="12" max="12" width="14.44140625" style="1" customWidth="1"/>
    <col min="13" max="13" width="14.88671875" style="133" customWidth="1"/>
    <col min="14" max="14" width="11.33203125" style="10" customWidth="1"/>
    <col min="15" max="15" width="11.109375" style="10" customWidth="1"/>
    <col min="16" max="16" width="6.44140625" style="10" customWidth="1"/>
    <col min="17" max="17" width="10.6640625" style="135" customWidth="1"/>
    <col min="18" max="18" width="12.6640625" style="1" customWidth="1"/>
    <col min="19" max="16384" width="9.109375" style="1"/>
  </cols>
  <sheetData>
    <row r="1" spans="1:18">
      <c r="B1" s="331"/>
      <c r="C1" s="331"/>
      <c r="D1" s="331"/>
      <c r="E1" s="331"/>
      <c r="F1" s="331"/>
      <c r="G1" s="331"/>
      <c r="H1" s="331"/>
      <c r="I1" s="331"/>
      <c r="J1" s="331"/>
      <c r="K1" s="331"/>
      <c r="L1" s="331"/>
      <c r="M1" s="331"/>
      <c r="N1" s="331"/>
      <c r="Q1" s="134"/>
    </row>
    <row r="2" spans="1:18">
      <c r="B2" s="331"/>
      <c r="C2" s="331"/>
      <c r="D2" s="331"/>
      <c r="E2" s="331"/>
      <c r="F2" s="331"/>
      <c r="G2" s="331"/>
      <c r="H2" s="331"/>
      <c r="I2" s="331"/>
      <c r="J2" s="331"/>
      <c r="K2" s="331"/>
      <c r="L2" s="331"/>
      <c r="M2" s="331"/>
      <c r="N2" s="331"/>
    </row>
    <row r="3" spans="1:18">
      <c r="A3" s="242">
        <v>1</v>
      </c>
      <c r="B3" s="243">
        <v>2</v>
      </c>
      <c r="C3" s="242">
        <v>3</v>
      </c>
      <c r="D3" s="244">
        <v>4</v>
      </c>
      <c r="E3" s="242">
        <v>5</v>
      </c>
      <c r="F3" s="243">
        <v>6</v>
      </c>
      <c r="G3" s="242">
        <v>7</v>
      </c>
      <c r="H3" s="243">
        <v>8</v>
      </c>
      <c r="I3" s="242">
        <v>9</v>
      </c>
      <c r="J3" s="244">
        <v>10</v>
      </c>
      <c r="K3" s="242">
        <v>11</v>
      </c>
      <c r="L3" s="243">
        <v>12</v>
      </c>
      <c r="M3" s="242">
        <v>13</v>
      </c>
      <c r="N3" s="243">
        <v>14</v>
      </c>
      <c r="O3" s="242">
        <v>15</v>
      </c>
      <c r="P3" s="243">
        <v>16</v>
      </c>
      <c r="Q3" s="242">
        <v>17</v>
      </c>
      <c r="R3" s="243">
        <v>18</v>
      </c>
    </row>
    <row r="4" spans="1:18" s="8" customFormat="1" ht="54" customHeight="1">
      <c r="A4" s="171" t="s">
        <v>1508</v>
      </c>
      <c r="B4" s="172" t="s">
        <v>1260</v>
      </c>
      <c r="C4" s="172" t="s">
        <v>1261</v>
      </c>
      <c r="D4" s="172" t="s">
        <v>1262</v>
      </c>
      <c r="E4" s="172" t="s">
        <v>1263</v>
      </c>
      <c r="F4" s="173" t="s">
        <v>2347</v>
      </c>
      <c r="G4" s="174" t="s">
        <v>2351</v>
      </c>
      <c r="H4" s="174" t="s">
        <v>2352</v>
      </c>
      <c r="I4" s="174" t="s">
        <v>2356</v>
      </c>
      <c r="J4" s="173" t="s">
        <v>2348</v>
      </c>
      <c r="K4" s="172" t="s">
        <v>1383</v>
      </c>
      <c r="L4" s="172" t="s">
        <v>2164</v>
      </c>
      <c r="M4" s="175" t="s">
        <v>1537</v>
      </c>
      <c r="N4" s="175" t="s">
        <v>2357</v>
      </c>
      <c r="O4" s="175" t="s">
        <v>2362</v>
      </c>
      <c r="P4" s="175" t="s">
        <v>2358</v>
      </c>
      <c r="Q4" s="176" t="s">
        <v>1510</v>
      </c>
      <c r="R4" s="177" t="s">
        <v>1509</v>
      </c>
    </row>
    <row r="5" spans="1:18">
      <c r="A5" s="148" t="str">
        <f t="shared" ref="A5:A36" si="0">B5&amp;P5</f>
        <v>240057006</v>
      </c>
      <c r="B5" s="149" t="s">
        <v>1286</v>
      </c>
      <c r="C5" s="150" t="s">
        <v>2033</v>
      </c>
      <c r="D5" s="150" t="s">
        <v>2170</v>
      </c>
      <c r="E5" s="149" t="s">
        <v>1266</v>
      </c>
      <c r="F5" s="151">
        <v>1.1037999999999999</v>
      </c>
      <c r="G5" s="152">
        <v>0.28899999999999998</v>
      </c>
      <c r="H5" s="152">
        <v>1.4E-2</v>
      </c>
      <c r="I5" s="152">
        <v>0.30299999999999999</v>
      </c>
      <c r="J5" s="153">
        <v>6.2799999999999995E-2</v>
      </c>
      <c r="K5" s="154" t="s">
        <v>1380</v>
      </c>
      <c r="L5" s="155"/>
      <c r="M5" s="156">
        <v>8095.97</v>
      </c>
      <c r="N5" s="148">
        <v>0</v>
      </c>
      <c r="O5" s="148">
        <v>0</v>
      </c>
      <c r="P5" s="148" t="s">
        <v>1344</v>
      </c>
      <c r="Q5" s="157">
        <v>0.68300000000000005</v>
      </c>
      <c r="R5" s="158">
        <f>TRUNC((M5*Q5*F5)+(M5*(1-Q5)),2)</f>
        <v>8669.93</v>
      </c>
    </row>
    <row r="6" spans="1:18">
      <c r="A6" s="148" t="str">
        <f t="shared" si="0"/>
        <v>240057001</v>
      </c>
      <c r="B6" s="149" t="s">
        <v>1286</v>
      </c>
      <c r="C6" s="150" t="s">
        <v>2033</v>
      </c>
      <c r="D6" s="150" t="s">
        <v>2170</v>
      </c>
      <c r="E6" s="149" t="s">
        <v>1266</v>
      </c>
      <c r="F6" s="151">
        <v>1.1037999999999999</v>
      </c>
      <c r="G6" s="152">
        <v>0.28899999999999998</v>
      </c>
      <c r="H6" s="152">
        <v>1.4E-2</v>
      </c>
      <c r="I6" s="152">
        <v>0.30299999999999999</v>
      </c>
      <c r="J6" s="153">
        <v>6.2799999999999995E-2</v>
      </c>
      <c r="K6" s="154" t="s">
        <v>1380</v>
      </c>
      <c r="L6" s="155"/>
      <c r="M6" s="156">
        <v>8095.97</v>
      </c>
      <c r="N6" s="148">
        <v>0</v>
      </c>
      <c r="O6" s="148">
        <v>0</v>
      </c>
      <c r="P6" s="148" t="s">
        <v>1339</v>
      </c>
      <c r="Q6" s="157">
        <v>0.68300000000000005</v>
      </c>
      <c r="R6" s="158">
        <f>TRUNC((M6*Q6*F6)+(M6*(1-Q6)),2)</f>
        <v>8669.93</v>
      </c>
    </row>
    <row r="7" spans="1:18">
      <c r="A7" s="148" t="str">
        <f t="shared" si="0"/>
        <v>350019001</v>
      </c>
      <c r="B7" s="149" t="s">
        <v>1317</v>
      </c>
      <c r="C7" s="182" t="s">
        <v>2147</v>
      </c>
      <c r="D7" s="150" t="s">
        <v>2209</v>
      </c>
      <c r="E7" s="149" t="s">
        <v>1316</v>
      </c>
      <c r="F7" s="186">
        <v>0.74109999999999998</v>
      </c>
      <c r="G7" s="152">
        <v>0.377</v>
      </c>
      <c r="H7" s="152">
        <v>2.9000000000000001E-2</v>
      </c>
      <c r="I7" s="152">
        <v>0.40600000000000003</v>
      </c>
      <c r="J7" s="153">
        <v>0</v>
      </c>
      <c r="K7" s="154" t="s">
        <v>1380</v>
      </c>
      <c r="L7" s="150"/>
      <c r="M7" s="156">
        <v>8095.97</v>
      </c>
      <c r="N7" s="148">
        <v>0</v>
      </c>
      <c r="O7" s="148">
        <v>1</v>
      </c>
      <c r="P7" s="148" t="s">
        <v>1339</v>
      </c>
      <c r="Q7" s="157">
        <v>0.62</v>
      </c>
      <c r="R7" s="158">
        <f>TRUNC((M7*Q7*F7)+(M7*(1-Q7)),2)</f>
        <v>6796.42</v>
      </c>
    </row>
    <row r="8" spans="1:18">
      <c r="A8" s="148" t="str">
        <f t="shared" si="0"/>
        <v>350019006</v>
      </c>
      <c r="B8" s="149" t="s">
        <v>1317</v>
      </c>
      <c r="C8" s="182" t="s">
        <v>2147</v>
      </c>
      <c r="D8" s="150" t="s">
        <v>2209</v>
      </c>
      <c r="E8" s="149" t="s">
        <v>1316</v>
      </c>
      <c r="F8" s="186">
        <v>0.74109999999999998</v>
      </c>
      <c r="G8" s="152">
        <v>0.377</v>
      </c>
      <c r="H8" s="152">
        <v>2.9000000000000001E-2</v>
      </c>
      <c r="I8" s="152">
        <v>0.40600000000000003</v>
      </c>
      <c r="J8" s="153">
        <v>0</v>
      </c>
      <c r="K8" s="154" t="s">
        <v>1380</v>
      </c>
      <c r="L8" s="150"/>
      <c r="M8" s="156">
        <v>8095.97</v>
      </c>
      <c r="N8" s="148">
        <v>0</v>
      </c>
      <c r="O8" s="148">
        <v>1</v>
      </c>
      <c r="P8" s="148" t="s">
        <v>1344</v>
      </c>
      <c r="Q8" s="157">
        <v>0.62</v>
      </c>
      <c r="R8" s="158">
        <f>TRUNC((M8*Q8*F8)+(M8*(1-Q8)),2)</f>
        <v>6796.42</v>
      </c>
    </row>
    <row r="9" spans="1:18">
      <c r="A9" s="148" t="str">
        <f t="shared" si="0"/>
        <v>241341001</v>
      </c>
      <c r="B9" s="181" t="s">
        <v>1491</v>
      </c>
      <c r="C9" s="150" t="s">
        <v>2105</v>
      </c>
      <c r="D9" s="150" t="s">
        <v>2247</v>
      </c>
      <c r="E9" s="149" t="s">
        <v>1266</v>
      </c>
      <c r="F9" s="184" t="s">
        <v>1340</v>
      </c>
      <c r="G9" s="184" t="s">
        <v>1340</v>
      </c>
      <c r="H9" s="184" t="s">
        <v>1340</v>
      </c>
      <c r="I9" s="184" t="s">
        <v>1340</v>
      </c>
      <c r="J9" s="153">
        <v>0</v>
      </c>
      <c r="K9" s="154" t="s">
        <v>1340</v>
      </c>
      <c r="L9" s="184"/>
      <c r="M9" s="189" t="s">
        <v>1340</v>
      </c>
      <c r="N9" s="160">
        <v>1</v>
      </c>
      <c r="O9" s="148">
        <v>0</v>
      </c>
      <c r="P9" s="148" t="s">
        <v>1339</v>
      </c>
      <c r="Q9" s="157" t="s">
        <v>1340</v>
      </c>
      <c r="R9" s="158">
        <v>3566.95</v>
      </c>
    </row>
    <row r="10" spans="1:18">
      <c r="A10" s="148" t="str">
        <f t="shared" si="0"/>
        <v>430095001</v>
      </c>
      <c r="B10" s="149" t="s">
        <v>1325</v>
      </c>
      <c r="C10" s="150" t="s">
        <v>2154</v>
      </c>
      <c r="D10" s="150" t="s">
        <v>2210</v>
      </c>
      <c r="E10" s="149" t="s">
        <v>1322</v>
      </c>
      <c r="F10" s="151">
        <v>0.83020000000000005</v>
      </c>
      <c r="G10" s="152">
        <v>0.23200000000000001</v>
      </c>
      <c r="H10" s="152">
        <v>1.7000000000000001E-2</v>
      </c>
      <c r="I10" s="152">
        <v>0.249</v>
      </c>
      <c r="J10" s="153">
        <v>0</v>
      </c>
      <c r="K10" s="154" t="s">
        <v>1380</v>
      </c>
      <c r="L10" s="150"/>
      <c r="M10" s="156">
        <v>8095.97</v>
      </c>
      <c r="N10" s="160">
        <v>0</v>
      </c>
      <c r="O10" s="160">
        <v>1</v>
      </c>
      <c r="P10" s="160" t="s">
        <v>1339</v>
      </c>
      <c r="Q10" s="157">
        <v>0.62</v>
      </c>
      <c r="R10" s="158">
        <f>TRUNC((M10*Q10*F10)+(M10*(1-Q10)),2)</f>
        <v>7243.65</v>
      </c>
    </row>
    <row r="11" spans="1:18">
      <c r="A11" s="148" t="str">
        <f t="shared" si="0"/>
        <v>241359001</v>
      </c>
      <c r="B11" s="181" t="s">
        <v>1441</v>
      </c>
      <c r="C11" s="150" t="s">
        <v>2122</v>
      </c>
      <c r="D11" s="150" t="s">
        <v>2264</v>
      </c>
      <c r="E11" s="149" t="s">
        <v>1266</v>
      </c>
      <c r="F11" s="184" t="s">
        <v>1340</v>
      </c>
      <c r="G11" s="184" t="s">
        <v>1340</v>
      </c>
      <c r="H11" s="184" t="s">
        <v>1340</v>
      </c>
      <c r="I11" s="184" t="s">
        <v>1340</v>
      </c>
      <c r="J11" s="153">
        <v>0</v>
      </c>
      <c r="K11" s="154" t="s">
        <v>1340</v>
      </c>
      <c r="L11" s="184"/>
      <c r="M11" s="189" t="s">
        <v>1340</v>
      </c>
      <c r="N11" s="160">
        <v>1</v>
      </c>
      <c r="O11" s="148">
        <v>0</v>
      </c>
      <c r="P11" s="148" t="s">
        <v>1339</v>
      </c>
      <c r="Q11" s="157" t="s">
        <v>1340</v>
      </c>
      <c r="R11" s="158">
        <v>1098.08</v>
      </c>
    </row>
    <row r="12" spans="1:18">
      <c r="A12" s="148" t="str">
        <f t="shared" si="0"/>
        <v>430016001</v>
      </c>
      <c r="B12" s="149" t="s">
        <v>1321</v>
      </c>
      <c r="C12" s="150" t="s">
        <v>2151</v>
      </c>
      <c r="D12" s="150" t="s">
        <v>2210</v>
      </c>
      <c r="E12" s="149" t="s">
        <v>1322</v>
      </c>
      <c r="F12" s="183">
        <v>0.83020000000000005</v>
      </c>
      <c r="G12" s="152">
        <v>0.23899999999999999</v>
      </c>
      <c r="H12" s="152">
        <v>1.2E-2</v>
      </c>
      <c r="I12" s="152">
        <v>0.251</v>
      </c>
      <c r="J12" s="153">
        <v>0</v>
      </c>
      <c r="K12" s="154" t="s">
        <v>1380</v>
      </c>
      <c r="L12" s="150"/>
      <c r="M12" s="156">
        <v>8095.97</v>
      </c>
      <c r="N12" s="160">
        <v>0</v>
      </c>
      <c r="O12" s="160">
        <v>1</v>
      </c>
      <c r="P12" s="160" t="s">
        <v>1339</v>
      </c>
      <c r="Q12" s="157">
        <v>0.62</v>
      </c>
      <c r="R12" s="158">
        <f>TRUNC((M12*Q12*F12)+(M12*(1-Q12)),2)</f>
        <v>7243.65</v>
      </c>
    </row>
    <row r="13" spans="1:18">
      <c r="A13" s="148" t="str">
        <f t="shared" si="0"/>
        <v>430016006</v>
      </c>
      <c r="B13" s="149" t="s">
        <v>1321</v>
      </c>
      <c r="C13" s="150" t="s">
        <v>2151</v>
      </c>
      <c r="D13" s="150" t="s">
        <v>2210</v>
      </c>
      <c r="E13" s="149" t="s">
        <v>1322</v>
      </c>
      <c r="F13" s="183">
        <v>0.83020000000000005</v>
      </c>
      <c r="G13" s="152">
        <v>0.23899999999999999</v>
      </c>
      <c r="H13" s="152">
        <v>1.2E-2</v>
      </c>
      <c r="I13" s="152">
        <v>0.251</v>
      </c>
      <c r="J13" s="153">
        <v>0</v>
      </c>
      <c r="K13" s="154" t="s">
        <v>1380</v>
      </c>
      <c r="L13" s="150"/>
      <c r="M13" s="156">
        <v>8095.97</v>
      </c>
      <c r="N13" s="160">
        <v>0</v>
      </c>
      <c r="O13" s="160">
        <v>1</v>
      </c>
      <c r="P13" s="160" t="s">
        <v>1344</v>
      </c>
      <c r="Q13" s="157">
        <v>0.62</v>
      </c>
      <c r="R13" s="158">
        <f>TRUNC((M13*Q13*F13)+(M13*(1-Q13)),2)</f>
        <v>7243.65</v>
      </c>
    </row>
    <row r="14" spans="1:18">
      <c r="A14" s="148" t="str">
        <f t="shared" si="0"/>
        <v>241348001</v>
      </c>
      <c r="B14" s="181" t="s">
        <v>1499</v>
      </c>
      <c r="C14" s="150" t="s">
        <v>2112</v>
      </c>
      <c r="D14" s="150" t="s">
        <v>2254</v>
      </c>
      <c r="E14" s="149" t="s">
        <v>1266</v>
      </c>
      <c r="F14" s="184" t="s">
        <v>1340</v>
      </c>
      <c r="G14" s="184" t="s">
        <v>1340</v>
      </c>
      <c r="H14" s="184" t="s">
        <v>1340</v>
      </c>
      <c r="I14" s="184" t="s">
        <v>1340</v>
      </c>
      <c r="J14" s="153">
        <v>0</v>
      </c>
      <c r="K14" s="154" t="s">
        <v>1340</v>
      </c>
      <c r="L14" s="184"/>
      <c r="M14" s="189" t="s">
        <v>1340</v>
      </c>
      <c r="N14" s="160">
        <v>1</v>
      </c>
      <c r="O14" s="148">
        <v>0</v>
      </c>
      <c r="P14" s="148" t="s">
        <v>1339</v>
      </c>
      <c r="Q14" s="157" t="s">
        <v>1340</v>
      </c>
      <c r="R14" s="158">
        <v>6115.27</v>
      </c>
    </row>
    <row r="15" spans="1:18">
      <c r="A15" s="148" t="str">
        <f t="shared" si="0"/>
        <v>241316001</v>
      </c>
      <c r="B15" s="181" t="s">
        <v>1454</v>
      </c>
      <c r="C15" s="150" t="s">
        <v>2081</v>
      </c>
      <c r="D15" s="150" t="s">
        <v>2225</v>
      </c>
      <c r="E15" s="149" t="s">
        <v>1266</v>
      </c>
      <c r="F15" s="184" t="s">
        <v>1340</v>
      </c>
      <c r="G15" s="184" t="s">
        <v>1340</v>
      </c>
      <c r="H15" s="184" t="s">
        <v>1340</v>
      </c>
      <c r="I15" s="184" t="s">
        <v>1340</v>
      </c>
      <c r="J15" s="153">
        <v>0</v>
      </c>
      <c r="K15" s="154" t="s">
        <v>1340</v>
      </c>
      <c r="L15" s="184"/>
      <c r="M15" s="189" t="s">
        <v>1340</v>
      </c>
      <c r="N15" s="160">
        <v>1</v>
      </c>
      <c r="O15" s="148">
        <v>0</v>
      </c>
      <c r="P15" s="148" t="s">
        <v>1339</v>
      </c>
      <c r="Q15" s="157" t="s">
        <v>1340</v>
      </c>
      <c r="R15" s="158">
        <v>4418.8500000000004</v>
      </c>
    </row>
    <row r="16" spans="1:18">
      <c r="A16" s="148" t="str">
        <f t="shared" si="0"/>
        <v>241369001</v>
      </c>
      <c r="B16" s="181" t="s">
        <v>1465</v>
      </c>
      <c r="C16" s="150" t="s">
        <v>2132</v>
      </c>
      <c r="D16" s="150" t="s">
        <v>2274</v>
      </c>
      <c r="E16" s="149" t="s">
        <v>1266</v>
      </c>
      <c r="F16" s="184" t="s">
        <v>1340</v>
      </c>
      <c r="G16" s="184" t="s">
        <v>1340</v>
      </c>
      <c r="H16" s="184" t="s">
        <v>1340</v>
      </c>
      <c r="I16" s="184" t="s">
        <v>1340</v>
      </c>
      <c r="J16" s="153">
        <v>0</v>
      </c>
      <c r="K16" s="154" t="s">
        <v>1340</v>
      </c>
      <c r="L16" s="184"/>
      <c r="M16" s="189" t="s">
        <v>1340</v>
      </c>
      <c r="N16" s="160">
        <v>1</v>
      </c>
      <c r="O16" s="148">
        <v>0</v>
      </c>
      <c r="P16" s="148" t="s">
        <v>1339</v>
      </c>
      <c r="Q16" s="157" t="s">
        <v>1340</v>
      </c>
      <c r="R16" s="158">
        <v>1562.68</v>
      </c>
    </row>
    <row r="17" spans="1:18">
      <c r="A17" s="148" t="str">
        <f t="shared" si="0"/>
        <v>240076001</v>
      </c>
      <c r="B17" s="149" t="s">
        <v>1294</v>
      </c>
      <c r="C17" s="150" t="s">
        <v>2041</v>
      </c>
      <c r="D17" s="150" t="s">
        <v>2192</v>
      </c>
      <c r="E17" s="149" t="s">
        <v>1266</v>
      </c>
      <c r="F17" s="151">
        <v>1.1037999999999999</v>
      </c>
      <c r="G17" s="152">
        <v>0.46400000000000002</v>
      </c>
      <c r="H17" s="152">
        <v>3.2000000000000001E-2</v>
      </c>
      <c r="I17" s="152">
        <v>0.496</v>
      </c>
      <c r="J17" s="153">
        <v>0</v>
      </c>
      <c r="K17" s="154" t="s">
        <v>1379</v>
      </c>
      <c r="L17" s="155"/>
      <c r="M17" s="156">
        <v>8095.97</v>
      </c>
      <c r="N17" s="148">
        <v>0</v>
      </c>
      <c r="O17" s="148">
        <v>0</v>
      </c>
      <c r="P17" s="148" t="s">
        <v>1339</v>
      </c>
      <c r="Q17" s="157">
        <v>0.68300000000000005</v>
      </c>
      <c r="R17" s="158">
        <f>TRUNC((M17*Q17*F17)+(M17*(1-Q17)),2)</f>
        <v>8669.93</v>
      </c>
    </row>
    <row r="18" spans="1:18">
      <c r="A18" s="148" t="str">
        <f t="shared" si="0"/>
        <v>240020001</v>
      </c>
      <c r="B18" s="149" t="s">
        <v>1273</v>
      </c>
      <c r="C18" s="150" t="s">
        <v>2020</v>
      </c>
      <c r="D18" s="150" t="s">
        <v>2174</v>
      </c>
      <c r="E18" s="149" t="s">
        <v>1266</v>
      </c>
      <c r="F18" s="151">
        <v>1.1037999999999999</v>
      </c>
      <c r="G18" s="152">
        <v>0.46700000000000003</v>
      </c>
      <c r="H18" s="152">
        <v>2.4E-2</v>
      </c>
      <c r="I18" s="152">
        <v>0.49100000000000005</v>
      </c>
      <c r="J18" s="153">
        <v>6.2799999999999995E-2</v>
      </c>
      <c r="K18" s="154" t="s">
        <v>1380</v>
      </c>
      <c r="L18" s="155"/>
      <c r="M18" s="156">
        <v>8095.97</v>
      </c>
      <c r="N18" s="148">
        <v>0</v>
      </c>
      <c r="O18" s="148">
        <v>0</v>
      </c>
      <c r="P18" s="148" t="s">
        <v>1339</v>
      </c>
      <c r="Q18" s="157">
        <v>0.68300000000000005</v>
      </c>
      <c r="R18" s="158">
        <f>TRUNC((M18*Q18*F18)+(M18*(1-Q18)),2)</f>
        <v>8669.93</v>
      </c>
    </row>
    <row r="19" spans="1:18">
      <c r="A19" s="148" t="str">
        <f t="shared" si="0"/>
        <v>241362001</v>
      </c>
      <c r="B19" s="181" t="s">
        <v>1455</v>
      </c>
      <c r="C19" s="150" t="s">
        <v>2125</v>
      </c>
      <c r="D19" s="150" t="s">
        <v>2267</v>
      </c>
      <c r="E19" s="149" t="s">
        <v>1266</v>
      </c>
      <c r="F19" s="184" t="s">
        <v>1340</v>
      </c>
      <c r="G19" s="184" t="s">
        <v>1340</v>
      </c>
      <c r="H19" s="184" t="s">
        <v>1340</v>
      </c>
      <c r="I19" s="184" t="s">
        <v>1340</v>
      </c>
      <c r="J19" s="153">
        <v>0</v>
      </c>
      <c r="K19" s="154" t="s">
        <v>1340</v>
      </c>
      <c r="L19" s="184"/>
      <c r="M19" s="189" t="s">
        <v>1340</v>
      </c>
      <c r="N19" s="160">
        <v>1</v>
      </c>
      <c r="O19" s="148">
        <v>0</v>
      </c>
      <c r="P19" s="148" t="s">
        <v>1339</v>
      </c>
      <c r="Q19" s="157" t="s">
        <v>1340</v>
      </c>
      <c r="R19" s="158">
        <v>2371.41</v>
      </c>
    </row>
    <row r="20" spans="1:18">
      <c r="A20" s="148" t="str">
        <f t="shared" si="0"/>
        <v>241330001</v>
      </c>
      <c r="B20" s="181" t="s">
        <v>1460</v>
      </c>
      <c r="C20" s="150" t="s">
        <v>2094</v>
      </c>
      <c r="D20" s="150" t="s">
        <v>2238</v>
      </c>
      <c r="E20" s="149" t="s">
        <v>1266</v>
      </c>
      <c r="F20" s="184" t="s">
        <v>1340</v>
      </c>
      <c r="G20" s="184" t="s">
        <v>1340</v>
      </c>
      <c r="H20" s="184" t="s">
        <v>1340</v>
      </c>
      <c r="I20" s="184" t="s">
        <v>1340</v>
      </c>
      <c r="J20" s="153">
        <v>0</v>
      </c>
      <c r="K20" s="154" t="s">
        <v>1340</v>
      </c>
      <c r="L20" s="184"/>
      <c r="M20" s="189" t="s">
        <v>1340</v>
      </c>
      <c r="N20" s="160">
        <v>1</v>
      </c>
      <c r="O20" s="148">
        <v>0</v>
      </c>
      <c r="P20" s="148" t="s">
        <v>1339</v>
      </c>
      <c r="Q20" s="157" t="s">
        <v>1340</v>
      </c>
      <c r="R20" s="158">
        <v>1226.21</v>
      </c>
    </row>
    <row r="21" spans="1:18">
      <c r="A21" s="148" t="str">
        <f t="shared" si="0"/>
        <v>241349001</v>
      </c>
      <c r="B21" s="181" t="s">
        <v>1461</v>
      </c>
      <c r="C21" s="150" t="s">
        <v>2113</v>
      </c>
      <c r="D21" s="150" t="s">
        <v>2255</v>
      </c>
      <c r="E21" s="149" t="s">
        <v>1266</v>
      </c>
      <c r="F21" s="184" t="s">
        <v>1340</v>
      </c>
      <c r="G21" s="184" t="s">
        <v>1340</v>
      </c>
      <c r="H21" s="184" t="s">
        <v>1340</v>
      </c>
      <c r="I21" s="184" t="s">
        <v>1340</v>
      </c>
      <c r="J21" s="153">
        <v>0</v>
      </c>
      <c r="K21" s="154" t="s">
        <v>1340</v>
      </c>
      <c r="L21" s="184"/>
      <c r="M21" s="189" t="s">
        <v>1340</v>
      </c>
      <c r="N21" s="160">
        <v>1</v>
      </c>
      <c r="O21" s="148">
        <v>0</v>
      </c>
      <c r="P21" s="148" t="s">
        <v>1339</v>
      </c>
      <c r="Q21" s="157" t="s">
        <v>1340</v>
      </c>
      <c r="R21" s="158">
        <v>2781.51</v>
      </c>
    </row>
    <row r="22" spans="1:18">
      <c r="A22" s="148" t="str">
        <f t="shared" si="0"/>
        <v>241326001</v>
      </c>
      <c r="B22" s="181" t="s">
        <v>1464</v>
      </c>
      <c r="C22" s="150" t="s">
        <v>2090</v>
      </c>
      <c r="D22" s="150" t="s">
        <v>2234</v>
      </c>
      <c r="E22" s="149" t="s">
        <v>1266</v>
      </c>
      <c r="F22" s="184" t="s">
        <v>1340</v>
      </c>
      <c r="G22" s="184" t="s">
        <v>1340</v>
      </c>
      <c r="H22" s="184" t="s">
        <v>1340</v>
      </c>
      <c r="I22" s="184" t="s">
        <v>1340</v>
      </c>
      <c r="J22" s="153">
        <v>0</v>
      </c>
      <c r="K22" s="154" t="s">
        <v>1340</v>
      </c>
      <c r="L22" s="184"/>
      <c r="M22" s="189" t="s">
        <v>1340</v>
      </c>
      <c r="N22" s="160">
        <v>1</v>
      </c>
      <c r="O22" s="148">
        <v>0</v>
      </c>
      <c r="P22" s="148" t="s">
        <v>1339</v>
      </c>
      <c r="Q22" s="157" t="s">
        <v>1340</v>
      </c>
      <c r="R22" s="158">
        <v>1372.65</v>
      </c>
    </row>
    <row r="23" spans="1:18">
      <c r="A23" s="148" t="str">
        <f t="shared" si="0"/>
        <v>241368001</v>
      </c>
      <c r="B23" s="181" t="s">
        <v>1475</v>
      </c>
      <c r="C23" s="150" t="s">
        <v>2131</v>
      </c>
      <c r="D23" s="150" t="s">
        <v>2273</v>
      </c>
      <c r="E23" s="149" t="s">
        <v>1266</v>
      </c>
      <c r="F23" s="184" t="s">
        <v>1340</v>
      </c>
      <c r="G23" s="184" t="s">
        <v>1340</v>
      </c>
      <c r="H23" s="184" t="s">
        <v>1340</v>
      </c>
      <c r="I23" s="184" t="s">
        <v>1340</v>
      </c>
      <c r="J23" s="153">
        <v>0</v>
      </c>
      <c r="K23" s="154" t="s">
        <v>1340</v>
      </c>
      <c r="L23" s="184"/>
      <c r="M23" s="189" t="s">
        <v>1340</v>
      </c>
      <c r="N23" s="160">
        <v>1</v>
      </c>
      <c r="O23" s="148">
        <v>0</v>
      </c>
      <c r="P23" s="148" t="s">
        <v>1339</v>
      </c>
      <c r="Q23" s="157" t="s">
        <v>1340</v>
      </c>
      <c r="R23" s="158">
        <v>1970.22</v>
      </c>
    </row>
    <row r="24" spans="1:18">
      <c r="A24" s="148" t="str">
        <f t="shared" si="0"/>
        <v>243302001</v>
      </c>
      <c r="B24" s="181" t="s">
        <v>1314</v>
      </c>
      <c r="C24" s="150" t="s">
        <v>2063</v>
      </c>
      <c r="D24" s="150" t="s">
        <v>2207</v>
      </c>
      <c r="E24" s="149" t="s">
        <v>1266</v>
      </c>
      <c r="F24" s="185">
        <v>1.077</v>
      </c>
      <c r="G24" s="152">
        <v>0.35399999999999998</v>
      </c>
      <c r="H24" s="152">
        <v>2.1000000000000001E-2</v>
      </c>
      <c r="I24" s="152">
        <v>0.375</v>
      </c>
      <c r="J24" s="153">
        <v>0.87350000000000005</v>
      </c>
      <c r="K24" s="154" t="s">
        <v>1378</v>
      </c>
      <c r="L24" s="155"/>
      <c r="M24" s="156">
        <v>8095.97</v>
      </c>
      <c r="N24" s="148">
        <v>0</v>
      </c>
      <c r="O24" s="148">
        <v>0</v>
      </c>
      <c r="P24" s="148" t="s">
        <v>1339</v>
      </c>
      <c r="Q24" s="157">
        <v>0.68300000000000005</v>
      </c>
      <c r="R24" s="158">
        <f>TRUNC((M24*Q24*F24)+(M24*(1-Q24)),2)</f>
        <v>8521.74</v>
      </c>
    </row>
    <row r="25" spans="1:18">
      <c r="A25" s="148" t="str">
        <f t="shared" si="0"/>
        <v>241325001</v>
      </c>
      <c r="B25" s="181" t="s">
        <v>1483</v>
      </c>
      <c r="C25" s="150" t="s">
        <v>2089</v>
      </c>
      <c r="D25" s="150" t="s">
        <v>2233</v>
      </c>
      <c r="E25" s="149" t="s">
        <v>1266</v>
      </c>
      <c r="F25" s="184" t="s">
        <v>1340</v>
      </c>
      <c r="G25" s="184" t="s">
        <v>1340</v>
      </c>
      <c r="H25" s="184" t="s">
        <v>1340</v>
      </c>
      <c r="I25" s="184" t="s">
        <v>1340</v>
      </c>
      <c r="J25" s="153">
        <v>0</v>
      </c>
      <c r="K25" s="154" t="s">
        <v>1340</v>
      </c>
      <c r="L25" s="184"/>
      <c r="M25" s="189" t="s">
        <v>1340</v>
      </c>
      <c r="N25" s="160">
        <v>1</v>
      </c>
      <c r="O25" s="148">
        <v>0</v>
      </c>
      <c r="P25" s="148" t="s">
        <v>1339</v>
      </c>
      <c r="Q25" s="157" t="s">
        <v>1340</v>
      </c>
      <c r="R25" s="158">
        <v>2214.75</v>
      </c>
    </row>
    <row r="26" spans="1:18">
      <c r="A26" s="148" t="str">
        <f t="shared" si="0"/>
        <v>241364001</v>
      </c>
      <c r="B26" s="181" t="s">
        <v>1480</v>
      </c>
      <c r="C26" s="150" t="s">
        <v>2127</v>
      </c>
      <c r="D26" s="150" t="s">
        <v>2269</v>
      </c>
      <c r="E26" s="149" t="s">
        <v>1266</v>
      </c>
      <c r="F26" s="184" t="s">
        <v>1340</v>
      </c>
      <c r="G26" s="184" t="s">
        <v>1340</v>
      </c>
      <c r="H26" s="184" t="s">
        <v>1340</v>
      </c>
      <c r="I26" s="184" t="s">
        <v>1340</v>
      </c>
      <c r="J26" s="153">
        <v>0</v>
      </c>
      <c r="K26" s="154" t="s">
        <v>1340</v>
      </c>
      <c r="L26" s="184"/>
      <c r="M26" s="189" t="s">
        <v>1340</v>
      </c>
      <c r="N26" s="160">
        <v>1</v>
      </c>
      <c r="O26" s="148">
        <v>0</v>
      </c>
      <c r="P26" s="148" t="s">
        <v>1339</v>
      </c>
      <c r="Q26" s="157" t="s">
        <v>1340</v>
      </c>
      <c r="R26" s="158">
        <v>2959.35</v>
      </c>
    </row>
    <row r="27" spans="1:18">
      <c r="A27" s="148" t="str">
        <f t="shared" si="0"/>
        <v>241312001</v>
      </c>
      <c r="B27" s="181" t="s">
        <v>1492</v>
      </c>
      <c r="C27" s="150" t="s">
        <v>2077</v>
      </c>
      <c r="D27" s="150" t="s">
        <v>2221</v>
      </c>
      <c r="E27" s="149" t="s">
        <v>1266</v>
      </c>
      <c r="F27" s="184" t="s">
        <v>1340</v>
      </c>
      <c r="G27" s="184" t="s">
        <v>1340</v>
      </c>
      <c r="H27" s="184" t="s">
        <v>1340</v>
      </c>
      <c r="I27" s="184" t="s">
        <v>1340</v>
      </c>
      <c r="J27" s="153">
        <v>0</v>
      </c>
      <c r="K27" s="154" t="s">
        <v>1340</v>
      </c>
      <c r="L27" s="184"/>
      <c r="M27" s="189" t="s">
        <v>1340</v>
      </c>
      <c r="N27" s="160">
        <v>1</v>
      </c>
      <c r="O27" s="148">
        <v>0</v>
      </c>
      <c r="P27" s="148" t="s">
        <v>1339</v>
      </c>
      <c r="Q27" s="157" t="s">
        <v>1340</v>
      </c>
      <c r="R27" s="158">
        <v>3607.91</v>
      </c>
    </row>
    <row r="28" spans="1:18">
      <c r="A28" s="148" t="str">
        <f t="shared" si="0"/>
        <v>241353001</v>
      </c>
      <c r="B28" s="181" t="s">
        <v>1449</v>
      </c>
      <c r="C28" s="150" t="s">
        <v>2117</v>
      </c>
      <c r="D28" s="150" t="s">
        <v>2259</v>
      </c>
      <c r="E28" s="149" t="s">
        <v>1266</v>
      </c>
      <c r="F28" s="184" t="s">
        <v>1340</v>
      </c>
      <c r="G28" s="184" t="s">
        <v>1340</v>
      </c>
      <c r="H28" s="184" t="s">
        <v>1340</v>
      </c>
      <c r="I28" s="184" t="s">
        <v>1340</v>
      </c>
      <c r="J28" s="153">
        <v>0</v>
      </c>
      <c r="K28" s="154" t="s">
        <v>1340</v>
      </c>
      <c r="L28" s="184"/>
      <c r="M28" s="189" t="s">
        <v>1340</v>
      </c>
      <c r="N28" s="160">
        <v>1</v>
      </c>
      <c r="O28" s="148">
        <v>0</v>
      </c>
      <c r="P28" s="148" t="s">
        <v>1339</v>
      </c>
      <c r="Q28" s="157" t="s">
        <v>1340</v>
      </c>
      <c r="R28" s="158">
        <v>2479.25</v>
      </c>
    </row>
    <row r="29" spans="1:18">
      <c r="A29" s="148" t="str">
        <f t="shared" si="0"/>
        <v>241360001</v>
      </c>
      <c r="B29" s="181" t="s">
        <v>1469</v>
      </c>
      <c r="C29" s="150" t="s">
        <v>2123</v>
      </c>
      <c r="D29" s="150" t="s">
        <v>2265</v>
      </c>
      <c r="E29" s="149" t="s">
        <v>1266</v>
      </c>
      <c r="F29" s="184" t="s">
        <v>1340</v>
      </c>
      <c r="G29" s="184" t="s">
        <v>1340</v>
      </c>
      <c r="H29" s="184" t="s">
        <v>1340</v>
      </c>
      <c r="I29" s="184" t="s">
        <v>1340</v>
      </c>
      <c r="J29" s="153">
        <v>0</v>
      </c>
      <c r="K29" s="154" t="s">
        <v>1340</v>
      </c>
      <c r="L29" s="184"/>
      <c r="M29" s="189" t="s">
        <v>1340</v>
      </c>
      <c r="N29" s="160">
        <v>1</v>
      </c>
      <c r="O29" s="148">
        <v>0</v>
      </c>
      <c r="P29" s="148" t="s">
        <v>1339</v>
      </c>
      <c r="Q29" s="157" t="s">
        <v>1340</v>
      </c>
      <c r="R29" s="158">
        <v>2484.0500000000002</v>
      </c>
    </row>
    <row r="30" spans="1:18">
      <c r="A30" s="148" t="str">
        <f t="shared" si="0"/>
        <v>240071001</v>
      </c>
      <c r="B30" s="149" t="s">
        <v>1292</v>
      </c>
      <c r="C30" s="150" t="s">
        <v>2039</v>
      </c>
      <c r="D30" s="150" t="s">
        <v>2190</v>
      </c>
      <c r="E30" s="149" t="s">
        <v>1266</v>
      </c>
      <c r="F30" s="151">
        <v>1.048</v>
      </c>
      <c r="G30" s="152">
        <v>0.499</v>
      </c>
      <c r="H30" s="152">
        <v>3.3000000000000002E-2</v>
      </c>
      <c r="I30" s="152">
        <v>0.53200000000000003</v>
      </c>
      <c r="J30" s="153">
        <v>4.6800000000000001E-2</v>
      </c>
      <c r="K30" s="154" t="s">
        <v>1379</v>
      </c>
      <c r="L30" s="155"/>
      <c r="M30" s="156">
        <v>8095.97</v>
      </c>
      <c r="N30" s="148">
        <v>0</v>
      </c>
      <c r="O30" s="148">
        <v>0</v>
      </c>
      <c r="P30" s="148" t="s">
        <v>1339</v>
      </c>
      <c r="Q30" s="157">
        <v>0.68300000000000005</v>
      </c>
      <c r="R30" s="158">
        <f>TRUNC((M30*Q30*F30)+(M30*(1-Q30)),2)</f>
        <v>8361.3799999999992</v>
      </c>
    </row>
    <row r="31" spans="1:18">
      <c r="A31" s="148" t="str">
        <f t="shared" si="0"/>
        <v>240030001</v>
      </c>
      <c r="B31" s="149" t="s">
        <v>1275</v>
      </c>
      <c r="C31" s="150" t="s">
        <v>2022</v>
      </c>
      <c r="D31" s="150" t="s">
        <v>2176</v>
      </c>
      <c r="E31" s="149" t="s">
        <v>1266</v>
      </c>
      <c r="F31" s="151">
        <v>0.90129999999999999</v>
      </c>
      <c r="G31" s="152">
        <v>0.35499999999999998</v>
      </c>
      <c r="H31" s="152">
        <v>2.1999999999999999E-2</v>
      </c>
      <c r="I31" s="152">
        <v>0.377</v>
      </c>
      <c r="J31" s="153">
        <v>0</v>
      </c>
      <c r="K31" s="154" t="s">
        <v>1379</v>
      </c>
      <c r="L31" s="155"/>
      <c r="M31" s="156">
        <v>8095.97</v>
      </c>
      <c r="N31" s="148">
        <v>0</v>
      </c>
      <c r="O31" s="148">
        <v>0</v>
      </c>
      <c r="P31" s="148" t="s">
        <v>1339</v>
      </c>
      <c r="Q31" s="157">
        <v>0.62</v>
      </c>
      <c r="R31" s="158">
        <f>TRUNC((M31*Q31*F31)+(M31*(1-Q31)),2)</f>
        <v>7600.54</v>
      </c>
    </row>
    <row r="32" spans="1:18">
      <c r="A32" s="148" t="str">
        <f t="shared" si="0"/>
        <v>241318001</v>
      </c>
      <c r="B32" s="181" t="s">
        <v>1437</v>
      </c>
      <c r="C32" s="150" t="s">
        <v>2083</v>
      </c>
      <c r="D32" s="150" t="s">
        <v>2227</v>
      </c>
      <c r="E32" s="149" t="s">
        <v>1266</v>
      </c>
      <c r="F32" s="184" t="s">
        <v>1340</v>
      </c>
      <c r="G32" s="184" t="s">
        <v>1340</v>
      </c>
      <c r="H32" s="184" t="s">
        <v>1340</v>
      </c>
      <c r="I32" s="184" t="s">
        <v>1340</v>
      </c>
      <c r="J32" s="153">
        <v>0</v>
      </c>
      <c r="K32" s="154" t="s">
        <v>1340</v>
      </c>
      <c r="L32" s="184"/>
      <c r="M32" s="189" t="s">
        <v>1340</v>
      </c>
      <c r="N32" s="160">
        <v>1</v>
      </c>
      <c r="O32" s="148">
        <v>0</v>
      </c>
      <c r="P32" s="148" t="s">
        <v>1339</v>
      </c>
      <c r="Q32" s="157" t="s">
        <v>1340</v>
      </c>
      <c r="R32" s="158">
        <v>3547.61</v>
      </c>
    </row>
    <row r="33" spans="1:18">
      <c r="A33" s="148" t="str">
        <f t="shared" si="0"/>
        <v>350070001</v>
      </c>
      <c r="B33" s="149" t="s">
        <v>1318</v>
      </c>
      <c r="C33" s="182" t="s">
        <v>2148</v>
      </c>
      <c r="D33" s="150" t="s">
        <v>2208</v>
      </c>
      <c r="E33" s="149" t="s">
        <v>1316</v>
      </c>
      <c r="F33" s="186">
        <v>0.79969999999999997</v>
      </c>
      <c r="G33" s="152">
        <v>0.40699999999999997</v>
      </c>
      <c r="H33" s="152">
        <v>3.1E-2</v>
      </c>
      <c r="I33" s="152">
        <v>0.43799999999999994</v>
      </c>
      <c r="J33" s="153">
        <v>0</v>
      </c>
      <c r="K33" s="154" t="s">
        <v>1380</v>
      </c>
      <c r="L33" s="150"/>
      <c r="M33" s="156">
        <v>8095.97</v>
      </c>
      <c r="N33" s="148">
        <v>0</v>
      </c>
      <c r="O33" s="148">
        <v>1</v>
      </c>
      <c r="P33" s="148" t="s">
        <v>1339</v>
      </c>
      <c r="Q33" s="157">
        <v>0.62</v>
      </c>
      <c r="R33" s="158">
        <f>TRUNC((M33*Q33*F33)+(M33*(1-Q33)),2)</f>
        <v>7090.56</v>
      </c>
    </row>
    <row r="34" spans="1:18">
      <c r="A34" s="148" t="str">
        <f t="shared" si="0"/>
        <v>241313001</v>
      </c>
      <c r="B34" s="181" t="s">
        <v>1501</v>
      </c>
      <c r="C34" s="150" t="s">
        <v>2078</v>
      </c>
      <c r="D34" s="150" t="s">
        <v>2222</v>
      </c>
      <c r="E34" s="149" t="s">
        <v>1266</v>
      </c>
      <c r="F34" s="184" t="s">
        <v>1340</v>
      </c>
      <c r="G34" s="184" t="s">
        <v>1340</v>
      </c>
      <c r="H34" s="184" t="s">
        <v>1340</v>
      </c>
      <c r="I34" s="184" t="s">
        <v>1340</v>
      </c>
      <c r="J34" s="153">
        <v>0</v>
      </c>
      <c r="K34" s="154" t="s">
        <v>1340</v>
      </c>
      <c r="L34" s="184"/>
      <c r="M34" s="189" t="s">
        <v>1340</v>
      </c>
      <c r="N34" s="160">
        <v>1</v>
      </c>
      <c r="O34" s="148">
        <v>0</v>
      </c>
      <c r="P34" s="148" t="s">
        <v>1339</v>
      </c>
      <c r="Q34" s="157" t="s">
        <v>1340</v>
      </c>
      <c r="R34" s="158">
        <v>5889.99</v>
      </c>
    </row>
    <row r="35" spans="1:18">
      <c r="A35" s="148" t="str">
        <f t="shared" si="0"/>
        <v>240019001</v>
      </c>
      <c r="B35" s="149" t="s">
        <v>1272</v>
      </c>
      <c r="C35" s="150" t="s">
        <v>2019</v>
      </c>
      <c r="D35" s="150" t="s">
        <v>2169</v>
      </c>
      <c r="E35" s="149" t="s">
        <v>1266</v>
      </c>
      <c r="F35" s="151">
        <v>0.99099999999999999</v>
      </c>
      <c r="G35" s="152">
        <v>0.72299999999999998</v>
      </c>
      <c r="H35" s="152">
        <v>3.2000000000000001E-2</v>
      </c>
      <c r="I35" s="152">
        <v>0.755</v>
      </c>
      <c r="J35" s="153">
        <v>0.246</v>
      </c>
      <c r="K35" s="154" t="s">
        <v>1380</v>
      </c>
      <c r="L35" s="155"/>
      <c r="M35" s="156">
        <v>8095.97</v>
      </c>
      <c r="N35" s="148">
        <v>0</v>
      </c>
      <c r="O35" s="148">
        <v>0</v>
      </c>
      <c r="P35" s="148" t="s">
        <v>1339</v>
      </c>
      <c r="Q35" s="157">
        <v>0.62</v>
      </c>
      <c r="R35" s="158">
        <f>TRUNC((M35*Q35*F35)+(M35*(1-Q35)),2)</f>
        <v>8050.79</v>
      </c>
    </row>
    <row r="36" spans="1:18">
      <c r="A36" s="148" t="str">
        <f t="shared" si="0"/>
        <v>240019006</v>
      </c>
      <c r="B36" s="149" t="s">
        <v>1272</v>
      </c>
      <c r="C36" s="150" t="s">
        <v>2019</v>
      </c>
      <c r="D36" s="150" t="s">
        <v>2169</v>
      </c>
      <c r="E36" s="149" t="s">
        <v>1266</v>
      </c>
      <c r="F36" s="151">
        <v>0.99099999999999999</v>
      </c>
      <c r="G36" s="152">
        <v>0.72299999999999998</v>
      </c>
      <c r="H36" s="152">
        <v>3.2000000000000001E-2</v>
      </c>
      <c r="I36" s="152">
        <v>0.755</v>
      </c>
      <c r="J36" s="153">
        <v>0.246</v>
      </c>
      <c r="K36" s="154" t="s">
        <v>1380</v>
      </c>
      <c r="L36" s="155"/>
      <c r="M36" s="156">
        <v>8095.97</v>
      </c>
      <c r="N36" s="148">
        <v>0</v>
      </c>
      <c r="O36" s="148">
        <v>0</v>
      </c>
      <c r="P36" s="148" t="s">
        <v>1344</v>
      </c>
      <c r="Q36" s="157">
        <v>0.62</v>
      </c>
      <c r="R36" s="158">
        <f>TRUNC((M36*Q36*F36)+(M36*(1-Q36)),2)</f>
        <v>8050.79</v>
      </c>
    </row>
    <row r="37" spans="1:18">
      <c r="A37" s="148" t="str">
        <f t="shared" ref="A37:A68" si="1">B37&amp;P37</f>
        <v>241357001</v>
      </c>
      <c r="B37" s="181" t="s">
        <v>1440</v>
      </c>
      <c r="C37" s="150" t="s">
        <v>2121</v>
      </c>
      <c r="D37" s="150" t="s">
        <v>2263</v>
      </c>
      <c r="E37" s="149" t="s">
        <v>1266</v>
      </c>
      <c r="F37" s="184" t="s">
        <v>1340</v>
      </c>
      <c r="G37" s="184" t="s">
        <v>1340</v>
      </c>
      <c r="H37" s="184" t="s">
        <v>1340</v>
      </c>
      <c r="I37" s="184" t="s">
        <v>1340</v>
      </c>
      <c r="J37" s="153">
        <v>0</v>
      </c>
      <c r="K37" s="154" t="s">
        <v>1340</v>
      </c>
      <c r="L37" s="184"/>
      <c r="M37" s="189" t="s">
        <v>1340</v>
      </c>
      <c r="N37" s="160">
        <v>1</v>
      </c>
      <c r="O37" s="148">
        <v>0</v>
      </c>
      <c r="P37" s="148" t="s">
        <v>1339</v>
      </c>
      <c r="Q37" s="157" t="s">
        <v>1340</v>
      </c>
      <c r="R37" s="158">
        <v>1559.56</v>
      </c>
    </row>
    <row r="38" spans="1:18">
      <c r="A38" s="148" t="str">
        <f t="shared" si="1"/>
        <v>241340001</v>
      </c>
      <c r="B38" s="181" t="s">
        <v>1442</v>
      </c>
      <c r="C38" s="150" t="s">
        <v>2104</v>
      </c>
      <c r="D38" s="150" t="s">
        <v>2246</v>
      </c>
      <c r="E38" s="149" t="s">
        <v>1266</v>
      </c>
      <c r="F38" s="184" t="s">
        <v>1340</v>
      </c>
      <c r="G38" s="184" t="s">
        <v>1340</v>
      </c>
      <c r="H38" s="184" t="s">
        <v>1340</v>
      </c>
      <c r="I38" s="184" t="s">
        <v>1340</v>
      </c>
      <c r="J38" s="153">
        <v>0</v>
      </c>
      <c r="K38" s="154" t="s">
        <v>1340</v>
      </c>
      <c r="L38" s="184"/>
      <c r="M38" s="189" t="s">
        <v>1340</v>
      </c>
      <c r="N38" s="160">
        <v>1</v>
      </c>
      <c r="O38" s="148">
        <v>0</v>
      </c>
      <c r="P38" s="148" t="s">
        <v>1339</v>
      </c>
      <c r="Q38" s="157" t="s">
        <v>1340</v>
      </c>
      <c r="R38" s="158">
        <v>2972.8</v>
      </c>
    </row>
    <row r="39" spans="1:18">
      <c r="A39" s="148" t="str">
        <f t="shared" si="1"/>
        <v>241309001</v>
      </c>
      <c r="B39" s="181" t="s">
        <v>1485</v>
      </c>
      <c r="C39" s="150" t="s">
        <v>2075</v>
      </c>
      <c r="D39" s="150" t="s">
        <v>2219</v>
      </c>
      <c r="E39" s="149" t="s">
        <v>1266</v>
      </c>
      <c r="F39" s="184" t="s">
        <v>1340</v>
      </c>
      <c r="G39" s="184" t="s">
        <v>1340</v>
      </c>
      <c r="H39" s="184" t="s">
        <v>1340</v>
      </c>
      <c r="I39" s="184" t="s">
        <v>1340</v>
      </c>
      <c r="J39" s="153">
        <v>0</v>
      </c>
      <c r="K39" s="154" t="s">
        <v>1340</v>
      </c>
      <c r="L39" s="184"/>
      <c r="M39" s="189" t="s">
        <v>1340</v>
      </c>
      <c r="N39" s="160">
        <v>1</v>
      </c>
      <c r="O39" s="148">
        <v>0</v>
      </c>
      <c r="P39" s="148" t="s">
        <v>1339</v>
      </c>
      <c r="Q39" s="157" t="s">
        <v>1340</v>
      </c>
      <c r="R39" s="158">
        <v>4050.7</v>
      </c>
    </row>
    <row r="40" spans="1:18">
      <c r="A40" s="148" t="str">
        <f t="shared" si="1"/>
        <v>240084001</v>
      </c>
      <c r="B40" s="149" t="s">
        <v>1297</v>
      </c>
      <c r="C40" s="150" t="s">
        <v>2044</v>
      </c>
      <c r="D40" s="150" t="s">
        <v>2193</v>
      </c>
      <c r="E40" s="149" t="s">
        <v>1266</v>
      </c>
      <c r="F40" s="151">
        <v>0.99099999999999999</v>
      </c>
      <c r="G40" s="152">
        <v>0.53500000000000003</v>
      </c>
      <c r="H40" s="152">
        <v>1.6E-2</v>
      </c>
      <c r="I40" s="152">
        <v>0.55100000000000005</v>
      </c>
      <c r="J40" s="153">
        <v>0</v>
      </c>
      <c r="K40" s="154" t="s">
        <v>1380</v>
      </c>
      <c r="L40" s="155"/>
      <c r="M40" s="156">
        <v>8095.97</v>
      </c>
      <c r="N40" s="148">
        <v>0</v>
      </c>
      <c r="O40" s="148">
        <v>0</v>
      </c>
      <c r="P40" s="148" t="s">
        <v>1339</v>
      </c>
      <c r="Q40" s="157">
        <v>0.62</v>
      </c>
      <c r="R40" s="158">
        <f>TRUNC((M40*Q40*F40)+(M40*(1-Q40)),2)</f>
        <v>8050.79</v>
      </c>
    </row>
    <row r="41" spans="1:18">
      <c r="A41" s="148" t="str">
        <f t="shared" si="1"/>
        <v>240084006</v>
      </c>
      <c r="B41" s="149" t="s">
        <v>1297</v>
      </c>
      <c r="C41" s="150" t="s">
        <v>2044</v>
      </c>
      <c r="D41" s="150" t="s">
        <v>2193</v>
      </c>
      <c r="E41" s="149" t="s">
        <v>1266</v>
      </c>
      <c r="F41" s="151">
        <v>0.99099999999999999</v>
      </c>
      <c r="G41" s="152">
        <v>0.53500000000000003</v>
      </c>
      <c r="H41" s="152">
        <v>1.6E-2</v>
      </c>
      <c r="I41" s="152">
        <v>0.55100000000000005</v>
      </c>
      <c r="J41" s="153">
        <v>0</v>
      </c>
      <c r="K41" s="154" t="s">
        <v>1380</v>
      </c>
      <c r="L41" s="155"/>
      <c r="M41" s="156">
        <v>8095.97</v>
      </c>
      <c r="N41" s="148">
        <v>0</v>
      </c>
      <c r="O41" s="148">
        <v>0</v>
      </c>
      <c r="P41" s="148" t="s">
        <v>1344</v>
      </c>
      <c r="Q41" s="157">
        <v>0.62</v>
      </c>
      <c r="R41" s="158">
        <f>TRUNC((M41*Q41*F41)+(M41*(1-Q41)),2)</f>
        <v>8050.79</v>
      </c>
    </row>
    <row r="42" spans="1:18">
      <c r="A42" s="148" t="str">
        <f t="shared" si="1"/>
        <v>240075001</v>
      </c>
      <c r="B42" s="149" t="s">
        <v>1293</v>
      </c>
      <c r="C42" s="150" t="s">
        <v>2040</v>
      </c>
      <c r="D42" s="150" t="s">
        <v>2191</v>
      </c>
      <c r="E42" s="149" t="s">
        <v>1266</v>
      </c>
      <c r="F42" s="151">
        <v>1.077</v>
      </c>
      <c r="G42" s="152">
        <v>0.40899999999999997</v>
      </c>
      <c r="H42" s="152">
        <v>0.03</v>
      </c>
      <c r="I42" s="152">
        <v>0.43899999999999995</v>
      </c>
      <c r="J42" s="153">
        <v>4.6800000000000001E-2</v>
      </c>
      <c r="K42" s="154" t="s">
        <v>1379</v>
      </c>
      <c r="L42" s="155"/>
      <c r="M42" s="156">
        <v>8095.97</v>
      </c>
      <c r="N42" s="148">
        <v>0</v>
      </c>
      <c r="O42" s="148">
        <v>0</v>
      </c>
      <c r="P42" s="148" t="s">
        <v>1339</v>
      </c>
      <c r="Q42" s="157">
        <v>0.68300000000000005</v>
      </c>
      <c r="R42" s="158">
        <f>TRUNC((M42*Q42*F42)+(M42*(1-Q42)),2)</f>
        <v>8521.74</v>
      </c>
    </row>
    <row r="43" spans="1:18">
      <c r="A43" s="148" t="str">
        <f t="shared" si="1"/>
        <v>521329001</v>
      </c>
      <c r="B43" s="149" t="s">
        <v>2157</v>
      </c>
      <c r="C43" s="150" t="s">
        <v>2293</v>
      </c>
      <c r="D43" s="150" t="s">
        <v>2294</v>
      </c>
      <c r="E43" s="149" t="s">
        <v>1327</v>
      </c>
      <c r="F43" s="151" t="s">
        <v>1340</v>
      </c>
      <c r="G43" s="184" t="s">
        <v>1340</v>
      </c>
      <c r="H43" s="184" t="s">
        <v>1340</v>
      </c>
      <c r="I43" s="184" t="s">
        <v>1340</v>
      </c>
      <c r="J43" s="153">
        <v>0</v>
      </c>
      <c r="K43" s="154" t="s">
        <v>1340</v>
      </c>
      <c r="L43" s="150"/>
      <c r="M43" s="156" t="s">
        <v>1340</v>
      </c>
      <c r="N43" s="160">
        <v>1</v>
      </c>
      <c r="O43" s="160">
        <v>1</v>
      </c>
      <c r="P43" s="160" t="s">
        <v>1339</v>
      </c>
      <c r="Q43" s="157" t="s">
        <v>1340</v>
      </c>
      <c r="R43" s="158">
        <v>1996.1174730978614</v>
      </c>
    </row>
    <row r="44" spans="1:18">
      <c r="A44" s="148" t="str">
        <f t="shared" si="1"/>
        <v>240002001</v>
      </c>
      <c r="B44" s="149" t="s">
        <v>1267</v>
      </c>
      <c r="C44" s="150" t="s">
        <v>2013</v>
      </c>
      <c r="D44" s="150" t="s">
        <v>2169</v>
      </c>
      <c r="E44" s="149" t="s">
        <v>1266</v>
      </c>
      <c r="F44" s="151">
        <v>0.99099999999999999</v>
      </c>
      <c r="G44" s="152">
        <v>0.38500000000000001</v>
      </c>
      <c r="H44" s="152">
        <v>1.9E-2</v>
      </c>
      <c r="I44" s="152">
        <v>0.40400000000000003</v>
      </c>
      <c r="J44" s="153">
        <v>4.6800000000000001E-2</v>
      </c>
      <c r="K44" s="154" t="s">
        <v>1380</v>
      </c>
      <c r="L44" s="155"/>
      <c r="M44" s="156">
        <v>8095.97</v>
      </c>
      <c r="N44" s="148">
        <v>0</v>
      </c>
      <c r="O44" s="148">
        <v>0</v>
      </c>
      <c r="P44" s="148" t="s">
        <v>1339</v>
      </c>
      <c r="Q44" s="157">
        <v>0.62</v>
      </c>
      <c r="R44" s="158">
        <f t="shared" ref="R44:R50" si="2">TRUNC((M44*Q44*F44)+(M44*(1-Q44)),2)</f>
        <v>8050.79</v>
      </c>
    </row>
    <row r="45" spans="1:18">
      <c r="A45" s="148" t="str">
        <f t="shared" si="1"/>
        <v>240166001</v>
      </c>
      <c r="B45" s="149" t="s">
        <v>1306</v>
      </c>
      <c r="C45" s="150" t="s">
        <v>2055</v>
      </c>
      <c r="D45" s="150" t="s">
        <v>2201</v>
      </c>
      <c r="E45" s="149" t="s">
        <v>1266</v>
      </c>
      <c r="F45" s="151">
        <v>0.90129999999999999</v>
      </c>
      <c r="G45" s="152">
        <v>0.63</v>
      </c>
      <c r="H45" s="152">
        <v>2.9000000000000001E-2</v>
      </c>
      <c r="I45" s="152">
        <v>0.65900000000000003</v>
      </c>
      <c r="J45" s="153">
        <v>0</v>
      </c>
      <c r="K45" s="154" t="s">
        <v>1379</v>
      </c>
      <c r="L45" s="155"/>
      <c r="M45" s="156">
        <v>8095.97</v>
      </c>
      <c r="N45" s="148">
        <v>0</v>
      </c>
      <c r="O45" s="148">
        <v>0</v>
      </c>
      <c r="P45" s="148" t="s">
        <v>1339</v>
      </c>
      <c r="Q45" s="157">
        <v>0.62</v>
      </c>
      <c r="R45" s="158">
        <f t="shared" si="2"/>
        <v>7600.54</v>
      </c>
    </row>
    <row r="46" spans="1:18">
      <c r="A46" s="148" t="str">
        <f t="shared" si="1"/>
        <v>240050001</v>
      </c>
      <c r="B46" s="149" t="s">
        <v>1282</v>
      </c>
      <c r="C46" s="150" t="s">
        <v>2029</v>
      </c>
      <c r="D46" s="150" t="s">
        <v>2182</v>
      </c>
      <c r="E46" s="149" t="s">
        <v>1266</v>
      </c>
      <c r="F46" s="151">
        <v>1.1037999999999999</v>
      </c>
      <c r="G46" s="152">
        <v>0.38500000000000001</v>
      </c>
      <c r="H46" s="152">
        <v>3.7999999999999999E-2</v>
      </c>
      <c r="I46" s="152">
        <v>0.42299999999999999</v>
      </c>
      <c r="J46" s="153">
        <v>0</v>
      </c>
      <c r="K46" s="154" t="s">
        <v>1379</v>
      </c>
      <c r="L46" s="155"/>
      <c r="M46" s="156">
        <v>8095.97</v>
      </c>
      <c r="N46" s="148">
        <v>0</v>
      </c>
      <c r="O46" s="148">
        <v>0</v>
      </c>
      <c r="P46" s="148" t="s">
        <v>1339</v>
      </c>
      <c r="Q46" s="157">
        <v>0.68300000000000005</v>
      </c>
      <c r="R46" s="158">
        <f t="shared" si="2"/>
        <v>8669.93</v>
      </c>
    </row>
    <row r="47" spans="1:18">
      <c r="A47" s="148" t="str">
        <f t="shared" si="1"/>
        <v>240141001</v>
      </c>
      <c r="B47" s="149" t="s">
        <v>1305</v>
      </c>
      <c r="C47" s="150" t="s">
        <v>2054</v>
      </c>
      <c r="D47" s="150" t="s">
        <v>2200</v>
      </c>
      <c r="E47" s="149" t="s">
        <v>1266</v>
      </c>
      <c r="F47" s="151">
        <v>1.1037999999999999</v>
      </c>
      <c r="G47" s="152">
        <v>0.40699999999999997</v>
      </c>
      <c r="H47" s="152">
        <v>2.1000000000000001E-2</v>
      </c>
      <c r="I47" s="152">
        <v>0.42799999999999999</v>
      </c>
      <c r="J47" s="153">
        <v>4.6800000000000001E-2</v>
      </c>
      <c r="K47" s="154" t="s">
        <v>1379</v>
      </c>
      <c r="L47" s="155"/>
      <c r="M47" s="156">
        <v>8095.97</v>
      </c>
      <c r="N47" s="148">
        <v>0</v>
      </c>
      <c r="O47" s="148">
        <v>0</v>
      </c>
      <c r="P47" s="148" t="s">
        <v>1339</v>
      </c>
      <c r="Q47" s="157">
        <v>0.68300000000000005</v>
      </c>
      <c r="R47" s="158">
        <f t="shared" si="2"/>
        <v>8669.93</v>
      </c>
    </row>
    <row r="48" spans="1:18">
      <c r="A48" s="148" t="str">
        <f t="shared" si="1"/>
        <v>240207001</v>
      </c>
      <c r="B48" s="181" t="s">
        <v>1309</v>
      </c>
      <c r="C48" s="150" t="s">
        <v>2058</v>
      </c>
      <c r="D48" s="150" t="s">
        <v>2203</v>
      </c>
      <c r="E48" s="149" t="s">
        <v>1266</v>
      </c>
      <c r="F48" s="185">
        <v>1.1037999999999999</v>
      </c>
      <c r="G48" s="152">
        <v>0.32500000000000001</v>
      </c>
      <c r="H48" s="152">
        <v>3.4000000000000002E-2</v>
      </c>
      <c r="I48" s="152">
        <v>0.35899999999999999</v>
      </c>
      <c r="J48" s="153">
        <v>0</v>
      </c>
      <c r="K48" s="154" t="s">
        <v>1380</v>
      </c>
      <c r="L48" s="155"/>
      <c r="M48" s="156">
        <v>8095.97</v>
      </c>
      <c r="N48" s="148">
        <v>0</v>
      </c>
      <c r="O48" s="148">
        <v>0</v>
      </c>
      <c r="P48" s="148" t="s">
        <v>1339</v>
      </c>
      <c r="Q48" s="157">
        <v>0.68300000000000005</v>
      </c>
      <c r="R48" s="158">
        <f t="shared" si="2"/>
        <v>8669.93</v>
      </c>
    </row>
    <row r="49" spans="1:18">
      <c r="A49" s="148" t="str">
        <f t="shared" si="1"/>
        <v>240078001</v>
      </c>
      <c r="B49" s="149" t="s">
        <v>1295</v>
      </c>
      <c r="C49" s="150" t="s">
        <v>2042</v>
      </c>
      <c r="D49" s="150" t="s">
        <v>2170</v>
      </c>
      <c r="E49" s="149" t="s">
        <v>1266</v>
      </c>
      <c r="F49" s="151">
        <v>1.1037999999999999</v>
      </c>
      <c r="G49" s="152">
        <v>0.318</v>
      </c>
      <c r="H49" s="152">
        <v>2.1000000000000001E-2</v>
      </c>
      <c r="I49" s="152">
        <v>0.33900000000000002</v>
      </c>
      <c r="J49" s="153">
        <v>1.6E-2</v>
      </c>
      <c r="K49" s="154" t="s">
        <v>1380</v>
      </c>
      <c r="L49" s="155"/>
      <c r="M49" s="156">
        <v>8095.97</v>
      </c>
      <c r="N49" s="148">
        <v>0</v>
      </c>
      <c r="O49" s="148">
        <v>0</v>
      </c>
      <c r="P49" s="148" t="s">
        <v>1339</v>
      </c>
      <c r="Q49" s="157">
        <v>0.68300000000000005</v>
      </c>
      <c r="R49" s="158">
        <f t="shared" si="2"/>
        <v>8669.93</v>
      </c>
    </row>
    <row r="50" spans="1:18">
      <c r="A50" s="148" t="str">
        <f t="shared" si="1"/>
        <v>240040001</v>
      </c>
      <c r="B50" s="159" t="s">
        <v>1278</v>
      </c>
      <c r="C50" s="150" t="s">
        <v>2025</v>
      </c>
      <c r="D50" s="150" t="s">
        <v>2179</v>
      </c>
      <c r="E50" s="149" t="s">
        <v>1266</v>
      </c>
      <c r="F50" s="151">
        <v>0.99099999999999999</v>
      </c>
      <c r="G50" s="152">
        <v>0.374</v>
      </c>
      <c r="H50" s="152">
        <v>1.7999999999999999E-2</v>
      </c>
      <c r="I50" s="152">
        <v>0.39200000000000002</v>
      </c>
      <c r="J50" s="153">
        <v>0.246</v>
      </c>
      <c r="K50" s="154" t="s">
        <v>1379</v>
      </c>
      <c r="L50" s="155"/>
      <c r="M50" s="156">
        <v>8095.97</v>
      </c>
      <c r="N50" s="148">
        <v>0</v>
      </c>
      <c r="O50" s="148">
        <v>0</v>
      </c>
      <c r="P50" s="148" t="s">
        <v>1339</v>
      </c>
      <c r="Q50" s="157">
        <v>0.62</v>
      </c>
      <c r="R50" s="158">
        <f t="shared" si="2"/>
        <v>8050.79</v>
      </c>
    </row>
    <row r="51" spans="1:18">
      <c r="A51" s="148" t="str">
        <f t="shared" si="1"/>
        <v>241322001</v>
      </c>
      <c r="B51" s="181" t="s">
        <v>1487</v>
      </c>
      <c r="C51" s="150" t="s">
        <v>2087</v>
      </c>
      <c r="D51" s="150" t="s">
        <v>2231</v>
      </c>
      <c r="E51" s="149" t="s">
        <v>1266</v>
      </c>
      <c r="F51" s="184" t="s">
        <v>1340</v>
      </c>
      <c r="G51" s="184" t="s">
        <v>1340</v>
      </c>
      <c r="H51" s="184" t="s">
        <v>1340</v>
      </c>
      <c r="I51" s="184" t="s">
        <v>1340</v>
      </c>
      <c r="J51" s="153">
        <v>0</v>
      </c>
      <c r="K51" s="154" t="s">
        <v>1340</v>
      </c>
      <c r="L51" s="184"/>
      <c r="M51" s="189" t="s">
        <v>1340</v>
      </c>
      <c r="N51" s="160">
        <v>1</v>
      </c>
      <c r="O51" s="148">
        <v>0</v>
      </c>
      <c r="P51" s="148" t="s">
        <v>1339</v>
      </c>
      <c r="Q51" s="157" t="s">
        <v>1340</v>
      </c>
      <c r="R51" s="158">
        <v>2209.83</v>
      </c>
    </row>
    <row r="52" spans="1:18">
      <c r="A52" s="148" t="str">
        <f t="shared" si="1"/>
        <v>241367001</v>
      </c>
      <c r="B52" s="181" t="s">
        <v>1446</v>
      </c>
      <c r="C52" s="150" t="s">
        <v>2130</v>
      </c>
      <c r="D52" s="150" t="s">
        <v>2272</v>
      </c>
      <c r="E52" s="149" t="s">
        <v>1266</v>
      </c>
      <c r="F52" s="184" t="s">
        <v>1340</v>
      </c>
      <c r="G52" s="184" t="s">
        <v>1340</v>
      </c>
      <c r="H52" s="184" t="s">
        <v>1340</v>
      </c>
      <c r="I52" s="184" t="s">
        <v>1340</v>
      </c>
      <c r="J52" s="153">
        <v>0</v>
      </c>
      <c r="K52" s="154" t="s">
        <v>1340</v>
      </c>
      <c r="L52" s="184"/>
      <c r="M52" s="189" t="s">
        <v>1340</v>
      </c>
      <c r="N52" s="160">
        <v>1</v>
      </c>
      <c r="O52" s="148">
        <v>0</v>
      </c>
      <c r="P52" s="148" t="s">
        <v>1339</v>
      </c>
      <c r="Q52" s="157" t="s">
        <v>1340</v>
      </c>
      <c r="R52" s="158">
        <v>2437.2199999999998</v>
      </c>
    </row>
    <row r="53" spans="1:18">
      <c r="A53" s="148" t="str">
        <f t="shared" si="1"/>
        <v>520004001</v>
      </c>
      <c r="B53" s="149" t="s">
        <v>1326</v>
      </c>
      <c r="C53" s="150" t="s">
        <v>2155</v>
      </c>
      <c r="D53" s="150" t="s">
        <v>2211</v>
      </c>
      <c r="E53" s="149" t="s">
        <v>1327</v>
      </c>
      <c r="F53" s="151">
        <v>1.048</v>
      </c>
      <c r="G53" s="152">
        <v>0.432</v>
      </c>
      <c r="H53" s="152">
        <v>2.7E-2</v>
      </c>
      <c r="I53" s="152">
        <v>0.45900000000000002</v>
      </c>
      <c r="J53" s="153">
        <v>0</v>
      </c>
      <c r="K53" s="154" t="s">
        <v>1380</v>
      </c>
      <c r="L53" s="150"/>
      <c r="M53" s="156">
        <v>8095.97</v>
      </c>
      <c r="N53" s="160">
        <v>0</v>
      </c>
      <c r="O53" s="160">
        <v>1</v>
      </c>
      <c r="P53" s="160" t="s">
        <v>1339</v>
      </c>
      <c r="Q53" s="157">
        <v>0.68300000000000005</v>
      </c>
      <c r="R53" s="158">
        <f>TRUNC((M53*Q53*F53)+(M53*(1-Q53)),2)</f>
        <v>8361.3799999999992</v>
      </c>
    </row>
    <row r="54" spans="1:18">
      <c r="A54" s="148" t="str">
        <f t="shared" si="1"/>
        <v>243300001</v>
      </c>
      <c r="B54" s="181" t="s">
        <v>1313</v>
      </c>
      <c r="C54" s="150" t="s">
        <v>2062</v>
      </c>
      <c r="D54" s="150" t="s">
        <v>2178</v>
      </c>
      <c r="E54" s="149" t="s">
        <v>1266</v>
      </c>
      <c r="F54" s="185">
        <v>1.077</v>
      </c>
      <c r="G54" s="152">
        <v>0.35399999999999998</v>
      </c>
      <c r="H54" s="152">
        <v>2.1000000000000001E-2</v>
      </c>
      <c r="I54" s="152">
        <v>0.375</v>
      </c>
      <c r="J54" s="153">
        <v>0.78800000000000003</v>
      </c>
      <c r="K54" s="154" t="s">
        <v>1378</v>
      </c>
      <c r="L54" s="155"/>
      <c r="M54" s="156">
        <v>8095.97</v>
      </c>
      <c r="N54" s="148">
        <v>0</v>
      </c>
      <c r="O54" s="148">
        <v>0</v>
      </c>
      <c r="P54" s="148" t="s">
        <v>1339</v>
      </c>
      <c r="Q54" s="157">
        <v>0.68300000000000005</v>
      </c>
      <c r="R54" s="158">
        <f>TRUNC((M54*Q54*F54)+(M54*(1-Q54)),2)</f>
        <v>8521.74</v>
      </c>
    </row>
    <row r="55" spans="1:18">
      <c r="A55" s="148" t="str">
        <f t="shared" si="1"/>
        <v>241376001</v>
      </c>
      <c r="B55" s="149" t="s">
        <v>1457</v>
      </c>
      <c r="C55" s="182" t="s">
        <v>2140</v>
      </c>
      <c r="D55" s="150" t="s">
        <v>2280</v>
      </c>
      <c r="E55" s="149" t="s">
        <v>1266</v>
      </c>
      <c r="F55" s="184" t="s">
        <v>1340</v>
      </c>
      <c r="G55" s="184" t="s">
        <v>1340</v>
      </c>
      <c r="H55" s="184" t="s">
        <v>1340</v>
      </c>
      <c r="I55" s="184" t="s">
        <v>1340</v>
      </c>
      <c r="J55" s="153">
        <v>0</v>
      </c>
      <c r="K55" s="154" t="s">
        <v>1340</v>
      </c>
      <c r="L55" s="155"/>
      <c r="M55" s="189" t="s">
        <v>1340</v>
      </c>
      <c r="N55" s="148">
        <v>1</v>
      </c>
      <c r="O55" s="148">
        <v>0</v>
      </c>
      <c r="P55" s="148" t="s">
        <v>1339</v>
      </c>
      <c r="Q55" s="157" t="s">
        <v>1340</v>
      </c>
      <c r="R55" s="158">
        <v>2129.56</v>
      </c>
    </row>
    <row r="56" spans="1:18">
      <c r="A56" s="148" t="str">
        <f t="shared" si="1"/>
        <v>241355001</v>
      </c>
      <c r="B56" s="181" t="s">
        <v>1473</v>
      </c>
      <c r="C56" s="150" t="s">
        <v>2119</v>
      </c>
      <c r="D56" s="150" t="s">
        <v>2261</v>
      </c>
      <c r="E56" s="149" t="s">
        <v>1266</v>
      </c>
      <c r="F56" s="184" t="s">
        <v>1340</v>
      </c>
      <c r="G56" s="184" t="s">
        <v>1340</v>
      </c>
      <c r="H56" s="184" t="s">
        <v>1340</v>
      </c>
      <c r="I56" s="184" t="s">
        <v>1340</v>
      </c>
      <c r="J56" s="153">
        <v>0</v>
      </c>
      <c r="K56" s="154" t="s">
        <v>1340</v>
      </c>
      <c r="L56" s="184"/>
      <c r="M56" s="189" t="s">
        <v>1340</v>
      </c>
      <c r="N56" s="160">
        <v>1</v>
      </c>
      <c r="O56" s="148">
        <v>0</v>
      </c>
      <c r="P56" s="148" t="s">
        <v>1339</v>
      </c>
      <c r="Q56" s="157" t="s">
        <v>1340</v>
      </c>
      <c r="R56" s="158">
        <v>2421.39</v>
      </c>
    </row>
    <row r="57" spans="1:18">
      <c r="A57" s="148" t="str">
        <f t="shared" si="1"/>
        <v>241321001</v>
      </c>
      <c r="B57" s="181" t="s">
        <v>1503</v>
      </c>
      <c r="C57" s="150" t="s">
        <v>2086</v>
      </c>
      <c r="D57" s="150" t="s">
        <v>2230</v>
      </c>
      <c r="E57" s="149" t="s">
        <v>1266</v>
      </c>
      <c r="F57" s="184" t="s">
        <v>1340</v>
      </c>
      <c r="G57" s="184" t="s">
        <v>1340</v>
      </c>
      <c r="H57" s="184" t="s">
        <v>1340</v>
      </c>
      <c r="I57" s="184" t="s">
        <v>1340</v>
      </c>
      <c r="J57" s="153">
        <v>0</v>
      </c>
      <c r="K57" s="154" t="s">
        <v>1340</v>
      </c>
      <c r="L57" s="184"/>
      <c r="M57" s="189" t="s">
        <v>1340</v>
      </c>
      <c r="N57" s="160">
        <v>1</v>
      </c>
      <c r="O57" s="148">
        <v>0</v>
      </c>
      <c r="P57" s="148" t="s">
        <v>1339</v>
      </c>
      <c r="Q57" s="157" t="s">
        <v>1340</v>
      </c>
      <c r="R57" s="158">
        <v>1996.1174730978614</v>
      </c>
    </row>
    <row r="58" spans="1:18">
      <c r="A58" s="148" t="str">
        <f t="shared" si="1"/>
        <v>240064001</v>
      </c>
      <c r="B58" s="149" t="s">
        <v>1289</v>
      </c>
      <c r="C58" s="150" t="s">
        <v>2036</v>
      </c>
      <c r="D58" s="150" t="s">
        <v>2187</v>
      </c>
      <c r="E58" s="149" t="s">
        <v>1266</v>
      </c>
      <c r="F58" s="151">
        <v>0.91790000000000005</v>
      </c>
      <c r="G58" s="152">
        <v>0.48699999999999999</v>
      </c>
      <c r="H58" s="152">
        <v>6.0999999999999999E-2</v>
      </c>
      <c r="I58" s="152">
        <v>0.54800000000000004</v>
      </c>
      <c r="J58" s="153">
        <v>0</v>
      </c>
      <c r="K58" s="154" t="s">
        <v>1379</v>
      </c>
      <c r="L58" s="155"/>
      <c r="M58" s="156">
        <v>8095.97</v>
      </c>
      <c r="N58" s="148">
        <v>0</v>
      </c>
      <c r="O58" s="148">
        <v>0</v>
      </c>
      <c r="P58" s="148" t="s">
        <v>1339</v>
      </c>
      <c r="Q58" s="157">
        <v>0.62</v>
      </c>
      <c r="R58" s="158">
        <f>TRUNC((M58*Q58*F58)+(M58*(1-Q58)),2)</f>
        <v>7683.86</v>
      </c>
    </row>
    <row r="59" spans="1:18">
      <c r="A59" s="148" t="str">
        <f t="shared" si="1"/>
        <v>241343001</v>
      </c>
      <c r="B59" s="181" t="s">
        <v>1453</v>
      </c>
      <c r="C59" s="150" t="s">
        <v>2107</v>
      </c>
      <c r="D59" s="150" t="s">
        <v>2249</v>
      </c>
      <c r="E59" s="149" t="s">
        <v>1266</v>
      </c>
      <c r="F59" s="184" t="s">
        <v>1340</v>
      </c>
      <c r="G59" s="184" t="s">
        <v>1340</v>
      </c>
      <c r="H59" s="184" t="s">
        <v>1340</v>
      </c>
      <c r="I59" s="184" t="s">
        <v>1340</v>
      </c>
      <c r="J59" s="153">
        <v>0</v>
      </c>
      <c r="K59" s="154" t="s">
        <v>1340</v>
      </c>
      <c r="L59" s="184"/>
      <c r="M59" s="189" t="s">
        <v>1340</v>
      </c>
      <c r="N59" s="160">
        <v>1</v>
      </c>
      <c r="O59" s="148">
        <v>0</v>
      </c>
      <c r="P59" s="148" t="s">
        <v>1339</v>
      </c>
      <c r="Q59" s="157" t="s">
        <v>1340</v>
      </c>
      <c r="R59" s="158">
        <v>1996.78</v>
      </c>
    </row>
    <row r="60" spans="1:18">
      <c r="A60" s="148" t="str">
        <f t="shared" si="1"/>
        <v>520087001</v>
      </c>
      <c r="B60" s="149" t="s">
        <v>1328</v>
      </c>
      <c r="C60" s="150" t="s">
        <v>2156</v>
      </c>
      <c r="D60" s="150" t="s">
        <v>2211</v>
      </c>
      <c r="E60" s="149" t="s">
        <v>1327</v>
      </c>
      <c r="F60" s="151">
        <v>0.94159999999999999</v>
      </c>
      <c r="G60" s="152">
        <v>0.39600000000000002</v>
      </c>
      <c r="H60" s="152">
        <v>3.7999999999999999E-2</v>
      </c>
      <c r="I60" s="152">
        <v>0.434</v>
      </c>
      <c r="J60" s="153">
        <v>0</v>
      </c>
      <c r="K60" s="154" t="s">
        <v>1380</v>
      </c>
      <c r="L60" s="150"/>
      <c r="M60" s="156">
        <v>8095.97</v>
      </c>
      <c r="N60" s="160">
        <v>0</v>
      </c>
      <c r="O60" s="160">
        <v>1</v>
      </c>
      <c r="P60" s="160" t="s">
        <v>1339</v>
      </c>
      <c r="Q60" s="157">
        <v>0.62</v>
      </c>
      <c r="R60" s="158">
        <f>TRUNC((M60*Q60*F60)+(M60*(1-Q60)),2)</f>
        <v>7802.83</v>
      </c>
    </row>
    <row r="61" spans="1:18">
      <c r="A61" s="148" t="str">
        <f t="shared" si="1"/>
        <v>240210001</v>
      </c>
      <c r="B61" s="181" t="s">
        <v>1310</v>
      </c>
      <c r="C61" s="150" t="s">
        <v>2059</v>
      </c>
      <c r="D61" s="150" t="s">
        <v>2204</v>
      </c>
      <c r="E61" s="149" t="s">
        <v>1266</v>
      </c>
      <c r="F61" s="185">
        <v>1.1037999999999999</v>
      </c>
      <c r="G61" s="152">
        <v>0.29199999999999998</v>
      </c>
      <c r="H61" s="152">
        <v>0.02</v>
      </c>
      <c r="I61" s="152">
        <v>0.312</v>
      </c>
      <c r="J61" s="153">
        <v>4.6800000000000001E-2</v>
      </c>
      <c r="K61" s="154" t="s">
        <v>1380</v>
      </c>
      <c r="L61" s="155"/>
      <c r="M61" s="156">
        <v>8095.97</v>
      </c>
      <c r="N61" s="148">
        <v>0</v>
      </c>
      <c r="O61" s="148">
        <v>0</v>
      </c>
      <c r="P61" s="148" t="s">
        <v>1339</v>
      </c>
      <c r="Q61" s="157">
        <v>0.68300000000000005</v>
      </c>
      <c r="R61" s="158">
        <f>TRUNC((M61*Q61*F61)+(M61*(1-Q61)),2)</f>
        <v>8669.93</v>
      </c>
    </row>
    <row r="62" spans="1:18">
      <c r="A62" s="148" t="str">
        <f t="shared" si="1"/>
        <v>240063001</v>
      </c>
      <c r="B62" s="149" t="s">
        <v>1288</v>
      </c>
      <c r="C62" s="150" t="s">
        <v>2035</v>
      </c>
      <c r="D62" s="150" t="s">
        <v>2178</v>
      </c>
      <c r="E62" s="149" t="s">
        <v>1266</v>
      </c>
      <c r="F62" s="151">
        <v>1.1037999999999999</v>
      </c>
      <c r="G62" s="152">
        <v>0.33100000000000002</v>
      </c>
      <c r="H62" s="152">
        <v>2.5999999999999999E-2</v>
      </c>
      <c r="I62" s="152">
        <v>0.35700000000000004</v>
      </c>
      <c r="J62" s="153">
        <v>0.246</v>
      </c>
      <c r="K62" s="154" t="s">
        <v>1380</v>
      </c>
      <c r="L62" s="155"/>
      <c r="M62" s="156">
        <v>8095.97</v>
      </c>
      <c r="N62" s="148">
        <v>0</v>
      </c>
      <c r="O62" s="148">
        <v>0</v>
      </c>
      <c r="P62" s="148" t="s">
        <v>1339</v>
      </c>
      <c r="Q62" s="157">
        <v>0.68300000000000005</v>
      </c>
      <c r="R62" s="158">
        <f>TRUNC((M62*Q62*F62)+(M62*(1-Q62)),2)</f>
        <v>8669.93</v>
      </c>
    </row>
    <row r="63" spans="1:18">
      <c r="A63" s="148" t="str">
        <f t="shared" si="1"/>
        <v>240213001</v>
      </c>
      <c r="B63" s="181" t="s">
        <v>1311</v>
      </c>
      <c r="C63" s="150" t="s">
        <v>2060</v>
      </c>
      <c r="D63" s="150" t="s">
        <v>2205</v>
      </c>
      <c r="E63" s="149" t="s">
        <v>1266</v>
      </c>
      <c r="F63" s="185">
        <v>1.1037999999999999</v>
      </c>
      <c r="G63" s="152">
        <v>0.31900000000000001</v>
      </c>
      <c r="H63" s="152">
        <v>2.1999999999999999E-2</v>
      </c>
      <c r="I63" s="152">
        <v>0.34100000000000003</v>
      </c>
      <c r="J63" s="153">
        <v>0</v>
      </c>
      <c r="K63" s="154" t="s">
        <v>1380</v>
      </c>
      <c r="L63" s="155"/>
      <c r="M63" s="156">
        <v>8095.97</v>
      </c>
      <c r="N63" s="148">
        <v>0</v>
      </c>
      <c r="O63" s="148">
        <v>0</v>
      </c>
      <c r="P63" s="148" t="s">
        <v>1339</v>
      </c>
      <c r="Q63" s="157">
        <v>0.68300000000000005</v>
      </c>
      <c r="R63" s="158">
        <f>TRUNC((M63*Q63*F63)+(M63*(1-Q63)),2)</f>
        <v>8669.93</v>
      </c>
    </row>
    <row r="64" spans="1:18">
      <c r="A64" s="148" t="str">
        <f t="shared" si="1"/>
        <v>241339001</v>
      </c>
      <c r="B64" s="181" t="s">
        <v>2102</v>
      </c>
      <c r="C64" s="150" t="s">
        <v>2103</v>
      </c>
      <c r="D64" s="150" t="s">
        <v>2291</v>
      </c>
      <c r="E64" s="149" t="s">
        <v>1266</v>
      </c>
      <c r="F64" s="184" t="s">
        <v>1340</v>
      </c>
      <c r="G64" s="184" t="s">
        <v>1340</v>
      </c>
      <c r="H64" s="184" t="s">
        <v>1340</v>
      </c>
      <c r="I64" s="184" t="s">
        <v>1340</v>
      </c>
      <c r="J64" s="153">
        <v>0</v>
      </c>
      <c r="K64" s="154" t="s">
        <v>1340</v>
      </c>
      <c r="L64" s="184"/>
      <c r="M64" s="189" t="s">
        <v>1340</v>
      </c>
      <c r="N64" s="160">
        <v>1</v>
      </c>
      <c r="O64" s="148">
        <v>0</v>
      </c>
      <c r="P64" s="148" t="s">
        <v>1339</v>
      </c>
      <c r="Q64" s="157" t="s">
        <v>1340</v>
      </c>
      <c r="R64" s="158">
        <v>2592.29</v>
      </c>
    </row>
    <row r="65" spans="1:18">
      <c r="A65" s="148" t="str">
        <f t="shared" si="1"/>
        <v>240004001</v>
      </c>
      <c r="B65" s="149" t="s">
        <v>1268</v>
      </c>
      <c r="C65" s="150" t="s">
        <v>2014</v>
      </c>
      <c r="D65" s="150" t="s">
        <v>2170</v>
      </c>
      <c r="E65" s="149" t="s">
        <v>1266</v>
      </c>
      <c r="F65" s="151">
        <v>1.1037999999999999</v>
      </c>
      <c r="G65" s="152">
        <v>0.30299999999999999</v>
      </c>
      <c r="H65" s="152">
        <v>1.2999999999999999E-2</v>
      </c>
      <c r="I65" s="152">
        <v>0.316</v>
      </c>
      <c r="J65" s="153">
        <v>0.39850000000000002</v>
      </c>
      <c r="K65" s="154" t="s">
        <v>1380</v>
      </c>
      <c r="L65" s="155"/>
      <c r="M65" s="156">
        <v>8095.97</v>
      </c>
      <c r="N65" s="148">
        <v>0</v>
      </c>
      <c r="O65" s="148">
        <v>0</v>
      </c>
      <c r="P65" s="148" t="s">
        <v>1339</v>
      </c>
      <c r="Q65" s="157">
        <v>0.68300000000000005</v>
      </c>
      <c r="R65" s="158">
        <f>TRUNC((M65*Q65*F65)+(M65*(1-Q65)),2)</f>
        <v>8669.93</v>
      </c>
    </row>
    <row r="66" spans="1:18">
      <c r="A66" s="148" t="str">
        <f t="shared" si="1"/>
        <v>240004006</v>
      </c>
      <c r="B66" s="149" t="s">
        <v>1268</v>
      </c>
      <c r="C66" s="150" t="s">
        <v>2014</v>
      </c>
      <c r="D66" s="150" t="s">
        <v>2170</v>
      </c>
      <c r="E66" s="149" t="s">
        <v>1266</v>
      </c>
      <c r="F66" s="151">
        <v>1.1037999999999999</v>
      </c>
      <c r="G66" s="152">
        <v>0.30299999999999999</v>
      </c>
      <c r="H66" s="152">
        <v>1.2999999999999999E-2</v>
      </c>
      <c r="I66" s="152">
        <v>0.316</v>
      </c>
      <c r="J66" s="153">
        <v>0.39850000000000002</v>
      </c>
      <c r="K66" s="154" t="s">
        <v>1380</v>
      </c>
      <c r="L66" s="155"/>
      <c r="M66" s="156">
        <v>8095.97</v>
      </c>
      <c r="N66" s="148">
        <v>0</v>
      </c>
      <c r="O66" s="148">
        <v>0</v>
      </c>
      <c r="P66" s="148" t="s">
        <v>1344</v>
      </c>
      <c r="Q66" s="157">
        <v>0.68300000000000005</v>
      </c>
      <c r="R66" s="158">
        <f>TRUNC((M66*Q66*F66)+(M66*(1-Q66)),2)</f>
        <v>8669.93</v>
      </c>
    </row>
    <row r="67" spans="1:18">
      <c r="A67" s="148" t="str">
        <f t="shared" si="1"/>
        <v>521335001</v>
      </c>
      <c r="B67" s="149" t="s">
        <v>1532</v>
      </c>
      <c r="C67" s="150" t="s">
        <v>2158</v>
      </c>
      <c r="D67" s="150" t="s">
        <v>2288</v>
      </c>
      <c r="E67" s="149" t="s">
        <v>1327</v>
      </c>
      <c r="F67" s="151" t="s">
        <v>1340</v>
      </c>
      <c r="G67" s="184" t="s">
        <v>1340</v>
      </c>
      <c r="H67" s="184" t="s">
        <v>1340</v>
      </c>
      <c r="I67" s="184" t="s">
        <v>1340</v>
      </c>
      <c r="J67" s="153">
        <v>0</v>
      </c>
      <c r="K67" s="154" t="s">
        <v>1340</v>
      </c>
      <c r="L67" s="150"/>
      <c r="M67" s="156" t="s">
        <v>1340</v>
      </c>
      <c r="N67" s="160">
        <v>1</v>
      </c>
      <c r="O67" s="160">
        <v>1</v>
      </c>
      <c r="P67" s="160" t="s">
        <v>1339</v>
      </c>
      <c r="Q67" s="157" t="s">
        <v>1340</v>
      </c>
      <c r="R67" s="158">
        <v>2452.85</v>
      </c>
    </row>
    <row r="68" spans="1:18">
      <c r="A68" s="148" t="str">
        <f t="shared" si="1"/>
        <v>240187001</v>
      </c>
      <c r="B68" s="149" t="s">
        <v>1307</v>
      </c>
      <c r="C68" s="150" t="s">
        <v>2056</v>
      </c>
      <c r="D68" s="150" t="s">
        <v>2202</v>
      </c>
      <c r="E68" s="149" t="s">
        <v>1266</v>
      </c>
      <c r="F68" s="151">
        <v>1.077</v>
      </c>
      <c r="G68" s="152">
        <v>0.51100000000000001</v>
      </c>
      <c r="H68" s="152">
        <v>3.4000000000000002E-2</v>
      </c>
      <c r="I68" s="152">
        <v>0.54500000000000004</v>
      </c>
      <c r="J68" s="153">
        <v>0.23</v>
      </c>
      <c r="K68" s="154" t="s">
        <v>1379</v>
      </c>
      <c r="L68" s="155"/>
      <c r="M68" s="156">
        <v>8095.97</v>
      </c>
      <c r="N68" s="148">
        <v>0</v>
      </c>
      <c r="O68" s="148">
        <v>0</v>
      </c>
      <c r="P68" s="148" t="s">
        <v>1339</v>
      </c>
      <c r="Q68" s="157">
        <v>0.68300000000000005</v>
      </c>
      <c r="R68" s="158">
        <f>TRUNC((M68*Q68*F68)+(M68*(1-Q68)),2)</f>
        <v>8521.74</v>
      </c>
    </row>
    <row r="69" spans="1:18">
      <c r="A69" s="148" t="str">
        <f t="shared" ref="A69:A100" si="3">B69&amp;P69</f>
        <v>241314001</v>
      </c>
      <c r="B69" s="181" t="s">
        <v>1459</v>
      </c>
      <c r="C69" s="150" t="s">
        <v>2079</v>
      </c>
      <c r="D69" s="150" t="s">
        <v>2223</v>
      </c>
      <c r="E69" s="149" t="s">
        <v>1266</v>
      </c>
      <c r="F69" s="184" t="s">
        <v>1340</v>
      </c>
      <c r="G69" s="184" t="s">
        <v>1340</v>
      </c>
      <c r="H69" s="184" t="s">
        <v>1340</v>
      </c>
      <c r="I69" s="184" t="s">
        <v>1340</v>
      </c>
      <c r="J69" s="153">
        <v>0</v>
      </c>
      <c r="K69" s="154" t="s">
        <v>1340</v>
      </c>
      <c r="L69" s="184"/>
      <c r="M69" s="189" t="s">
        <v>1340</v>
      </c>
      <c r="N69" s="160">
        <v>1</v>
      </c>
      <c r="O69" s="148">
        <v>0</v>
      </c>
      <c r="P69" s="148" t="s">
        <v>1339</v>
      </c>
      <c r="Q69" s="157" t="s">
        <v>1340</v>
      </c>
      <c r="R69" s="158">
        <v>2248</v>
      </c>
    </row>
    <row r="70" spans="1:18">
      <c r="A70" s="148" t="str">
        <f t="shared" si="3"/>
        <v>241336001</v>
      </c>
      <c r="B70" s="181" t="s">
        <v>1432</v>
      </c>
      <c r="C70" s="150" t="s">
        <v>2099</v>
      </c>
      <c r="D70" s="150" t="s">
        <v>2243</v>
      </c>
      <c r="E70" s="149" t="s">
        <v>1266</v>
      </c>
      <c r="F70" s="184" t="s">
        <v>1340</v>
      </c>
      <c r="G70" s="184" t="s">
        <v>1340</v>
      </c>
      <c r="H70" s="184" t="s">
        <v>1340</v>
      </c>
      <c r="I70" s="184" t="s">
        <v>1340</v>
      </c>
      <c r="J70" s="153">
        <v>0</v>
      </c>
      <c r="K70" s="154" t="s">
        <v>1340</v>
      </c>
      <c r="L70" s="184"/>
      <c r="M70" s="189" t="s">
        <v>1340</v>
      </c>
      <c r="N70" s="160">
        <v>1</v>
      </c>
      <c r="O70" s="148">
        <v>0</v>
      </c>
      <c r="P70" s="148" t="s">
        <v>1339</v>
      </c>
      <c r="Q70" s="157" t="s">
        <v>1340</v>
      </c>
      <c r="R70" s="158">
        <v>1996.1174730978614</v>
      </c>
    </row>
    <row r="71" spans="1:18">
      <c r="A71" s="148" t="str">
        <f t="shared" si="3"/>
        <v>240052001</v>
      </c>
      <c r="B71" s="149" t="s">
        <v>1283</v>
      </c>
      <c r="C71" s="150" t="s">
        <v>2030</v>
      </c>
      <c r="D71" s="150" t="s">
        <v>2183</v>
      </c>
      <c r="E71" s="149" t="s">
        <v>1266</v>
      </c>
      <c r="F71" s="151">
        <v>0.90129999999999999</v>
      </c>
      <c r="G71" s="152">
        <v>0.38100000000000001</v>
      </c>
      <c r="H71" s="152">
        <v>0.02</v>
      </c>
      <c r="I71" s="152">
        <v>0.40100000000000002</v>
      </c>
      <c r="J71" s="153">
        <v>0</v>
      </c>
      <c r="K71" s="154" t="s">
        <v>1379</v>
      </c>
      <c r="L71" s="155"/>
      <c r="M71" s="156">
        <v>8095.97</v>
      </c>
      <c r="N71" s="148">
        <v>0</v>
      </c>
      <c r="O71" s="148">
        <v>0</v>
      </c>
      <c r="P71" s="148" t="s">
        <v>1339</v>
      </c>
      <c r="Q71" s="157">
        <v>0.62</v>
      </c>
      <c r="R71" s="158">
        <f>TRUNC((M71*Q71*F71)+(M71*(1-Q71)),2)</f>
        <v>7600.54</v>
      </c>
    </row>
    <row r="72" spans="1:18">
      <c r="A72" s="148" t="str">
        <f t="shared" si="3"/>
        <v>241308001</v>
      </c>
      <c r="B72" s="181" t="s">
        <v>1488</v>
      </c>
      <c r="C72" s="150" t="s">
        <v>2074</v>
      </c>
      <c r="D72" s="150" t="s">
        <v>2218</v>
      </c>
      <c r="E72" s="149" t="s">
        <v>1266</v>
      </c>
      <c r="F72" s="184" t="s">
        <v>1340</v>
      </c>
      <c r="G72" s="184" t="s">
        <v>1340</v>
      </c>
      <c r="H72" s="184" t="s">
        <v>1340</v>
      </c>
      <c r="I72" s="184" t="s">
        <v>1340</v>
      </c>
      <c r="J72" s="153">
        <v>0</v>
      </c>
      <c r="K72" s="154" t="s">
        <v>1340</v>
      </c>
      <c r="L72" s="184"/>
      <c r="M72" s="189" t="s">
        <v>1340</v>
      </c>
      <c r="N72" s="160">
        <v>1</v>
      </c>
      <c r="O72" s="148">
        <v>0</v>
      </c>
      <c r="P72" s="148" t="s">
        <v>1339</v>
      </c>
      <c r="Q72" s="157" t="s">
        <v>1340</v>
      </c>
      <c r="R72" s="158">
        <v>3141.57</v>
      </c>
    </row>
    <row r="73" spans="1:18">
      <c r="A73" s="148" t="str">
        <f t="shared" si="3"/>
        <v>240066001</v>
      </c>
      <c r="B73" s="149" t="s">
        <v>1290</v>
      </c>
      <c r="C73" s="150" t="s">
        <v>2037</v>
      </c>
      <c r="D73" s="150" t="s">
        <v>2188</v>
      </c>
      <c r="E73" s="149" t="s">
        <v>1266</v>
      </c>
      <c r="F73" s="151">
        <v>1.1037999999999999</v>
      </c>
      <c r="G73" s="152">
        <v>0.433</v>
      </c>
      <c r="H73" s="152">
        <v>5.0000000000000001E-3</v>
      </c>
      <c r="I73" s="152">
        <v>0.438</v>
      </c>
      <c r="J73" s="153">
        <v>0</v>
      </c>
      <c r="K73" s="154" t="s">
        <v>1379</v>
      </c>
      <c r="L73" s="155"/>
      <c r="M73" s="156">
        <v>8095.97</v>
      </c>
      <c r="N73" s="148">
        <v>0</v>
      </c>
      <c r="O73" s="148">
        <v>0</v>
      </c>
      <c r="P73" s="148" t="s">
        <v>1339</v>
      </c>
      <c r="Q73" s="157">
        <v>0.68300000000000005</v>
      </c>
      <c r="R73" s="158">
        <f>TRUNC((M73*Q73*F73)+(M73*(1-Q73)),2)</f>
        <v>8669.93</v>
      </c>
    </row>
    <row r="74" spans="1:18">
      <c r="A74" s="148" t="str">
        <f t="shared" si="3"/>
        <v>241301001</v>
      </c>
      <c r="B74" s="181" t="s">
        <v>1498</v>
      </c>
      <c r="C74" s="150" t="s">
        <v>2067</v>
      </c>
      <c r="D74" s="150" t="s">
        <v>2213</v>
      </c>
      <c r="E74" s="149" t="s">
        <v>1266</v>
      </c>
      <c r="F74" s="184" t="s">
        <v>1340</v>
      </c>
      <c r="G74" s="184" t="s">
        <v>1340</v>
      </c>
      <c r="H74" s="184" t="s">
        <v>1340</v>
      </c>
      <c r="I74" s="184" t="s">
        <v>1340</v>
      </c>
      <c r="J74" s="153">
        <v>0</v>
      </c>
      <c r="K74" s="154" t="s">
        <v>1340</v>
      </c>
      <c r="L74" s="184"/>
      <c r="M74" s="189" t="s">
        <v>1340</v>
      </c>
      <c r="N74" s="160">
        <v>1</v>
      </c>
      <c r="O74" s="148">
        <v>0</v>
      </c>
      <c r="P74" s="148" t="s">
        <v>1339</v>
      </c>
      <c r="Q74" s="157" t="s">
        <v>1340</v>
      </c>
      <c r="R74" s="158">
        <v>3554.69</v>
      </c>
    </row>
    <row r="75" spans="1:18">
      <c r="A75" s="148" t="str">
        <f t="shared" si="3"/>
        <v>241329001</v>
      </c>
      <c r="B75" s="181" t="s">
        <v>1450</v>
      </c>
      <c r="C75" s="150" t="s">
        <v>2093</v>
      </c>
      <c r="D75" s="150" t="s">
        <v>2237</v>
      </c>
      <c r="E75" s="149" t="s">
        <v>1266</v>
      </c>
      <c r="F75" s="184" t="s">
        <v>1340</v>
      </c>
      <c r="G75" s="184" t="s">
        <v>1340</v>
      </c>
      <c r="H75" s="184" t="s">
        <v>1340</v>
      </c>
      <c r="I75" s="184" t="s">
        <v>1340</v>
      </c>
      <c r="J75" s="153">
        <v>0</v>
      </c>
      <c r="K75" s="154" t="s">
        <v>1340</v>
      </c>
      <c r="L75" s="184"/>
      <c r="M75" s="189" t="s">
        <v>1340</v>
      </c>
      <c r="N75" s="160">
        <v>1</v>
      </c>
      <c r="O75" s="148">
        <v>0</v>
      </c>
      <c r="P75" s="148" t="s">
        <v>1339</v>
      </c>
      <c r="Q75" s="157" t="s">
        <v>1340</v>
      </c>
      <c r="R75" s="158">
        <v>1960.06</v>
      </c>
    </row>
    <row r="76" spans="1:18">
      <c r="A76" s="148" t="str">
        <f t="shared" si="3"/>
        <v>241344001</v>
      </c>
      <c r="B76" s="181" t="s">
        <v>1439</v>
      </c>
      <c r="C76" s="150" t="s">
        <v>2108</v>
      </c>
      <c r="D76" s="150" t="s">
        <v>2250</v>
      </c>
      <c r="E76" s="149" t="s">
        <v>1266</v>
      </c>
      <c r="F76" s="184" t="s">
        <v>1340</v>
      </c>
      <c r="G76" s="184" t="s">
        <v>1340</v>
      </c>
      <c r="H76" s="184" t="s">
        <v>1340</v>
      </c>
      <c r="I76" s="184" t="s">
        <v>1340</v>
      </c>
      <c r="J76" s="153">
        <v>0</v>
      </c>
      <c r="K76" s="154" t="s">
        <v>1340</v>
      </c>
      <c r="L76" s="184"/>
      <c r="M76" s="189" t="s">
        <v>1340</v>
      </c>
      <c r="N76" s="160">
        <v>1</v>
      </c>
      <c r="O76" s="148">
        <v>0</v>
      </c>
      <c r="P76" s="148" t="s">
        <v>1339</v>
      </c>
      <c r="Q76" s="157" t="s">
        <v>1340</v>
      </c>
      <c r="R76" s="158">
        <v>1732.41</v>
      </c>
    </row>
    <row r="77" spans="1:18">
      <c r="A77" s="148" t="str">
        <f t="shared" si="3"/>
        <v>241323001</v>
      </c>
      <c r="B77" s="181" t="s">
        <v>1496</v>
      </c>
      <c r="C77" s="150" t="s">
        <v>2088</v>
      </c>
      <c r="D77" s="150" t="s">
        <v>2232</v>
      </c>
      <c r="E77" s="149" t="s">
        <v>1266</v>
      </c>
      <c r="F77" s="184" t="s">
        <v>1340</v>
      </c>
      <c r="G77" s="184" t="s">
        <v>1340</v>
      </c>
      <c r="H77" s="184" t="s">
        <v>1340</v>
      </c>
      <c r="I77" s="184" t="s">
        <v>1340</v>
      </c>
      <c r="J77" s="153">
        <v>0</v>
      </c>
      <c r="K77" s="154" t="s">
        <v>1340</v>
      </c>
      <c r="L77" s="184"/>
      <c r="M77" s="189" t="s">
        <v>1340</v>
      </c>
      <c r="N77" s="160">
        <v>1</v>
      </c>
      <c r="O77" s="148">
        <v>0</v>
      </c>
      <c r="P77" s="148" t="s">
        <v>1339</v>
      </c>
      <c r="Q77" s="157" t="s">
        <v>1340</v>
      </c>
      <c r="R77" s="158">
        <v>4172.46</v>
      </c>
    </row>
    <row r="78" spans="1:18">
      <c r="A78" s="148" t="str">
        <f t="shared" si="3"/>
        <v>241372001</v>
      </c>
      <c r="B78" s="181" t="s">
        <v>1495</v>
      </c>
      <c r="C78" s="150" t="s">
        <v>2135</v>
      </c>
      <c r="D78" s="150" t="s">
        <v>2277</v>
      </c>
      <c r="E78" s="149" t="s">
        <v>1266</v>
      </c>
      <c r="F78" s="184" t="s">
        <v>1340</v>
      </c>
      <c r="G78" s="184" t="s">
        <v>1340</v>
      </c>
      <c r="H78" s="184" t="s">
        <v>1340</v>
      </c>
      <c r="I78" s="184" t="s">
        <v>1340</v>
      </c>
      <c r="J78" s="153">
        <v>0</v>
      </c>
      <c r="K78" s="154" t="s">
        <v>1340</v>
      </c>
      <c r="L78" s="184"/>
      <c r="M78" s="189" t="s">
        <v>1340</v>
      </c>
      <c r="N78" s="160">
        <v>1</v>
      </c>
      <c r="O78" s="148">
        <v>0</v>
      </c>
      <c r="P78" s="148" t="s">
        <v>1339</v>
      </c>
      <c r="Q78" s="157" t="s">
        <v>1340</v>
      </c>
      <c r="R78" s="158">
        <v>1566.39</v>
      </c>
    </row>
    <row r="79" spans="1:18">
      <c r="A79" s="148" t="str">
        <f t="shared" si="3"/>
        <v>241300001</v>
      </c>
      <c r="B79" s="181" t="s">
        <v>1486</v>
      </c>
      <c r="C79" s="150" t="s">
        <v>2066</v>
      </c>
      <c r="D79" s="150" t="s">
        <v>2212</v>
      </c>
      <c r="E79" s="149" t="s">
        <v>1266</v>
      </c>
      <c r="F79" s="184" t="s">
        <v>1340</v>
      </c>
      <c r="G79" s="184" t="s">
        <v>1340</v>
      </c>
      <c r="H79" s="184" t="s">
        <v>1340</v>
      </c>
      <c r="I79" s="184" t="s">
        <v>1340</v>
      </c>
      <c r="J79" s="153">
        <v>0</v>
      </c>
      <c r="K79" s="154" t="s">
        <v>1340</v>
      </c>
      <c r="L79" s="184"/>
      <c r="M79" s="189" t="s">
        <v>1340</v>
      </c>
      <c r="N79" s="160">
        <v>1</v>
      </c>
      <c r="O79" s="148">
        <v>0</v>
      </c>
      <c r="P79" s="148" t="s">
        <v>1339</v>
      </c>
      <c r="Q79" s="157" t="s">
        <v>1340</v>
      </c>
      <c r="R79" s="158">
        <v>3123.56</v>
      </c>
    </row>
    <row r="80" spans="1:18">
      <c r="A80" s="148" t="str">
        <f t="shared" si="3"/>
        <v>240214001</v>
      </c>
      <c r="B80" s="162" t="s">
        <v>1312</v>
      </c>
      <c r="C80" s="161" t="s">
        <v>2061</v>
      </c>
      <c r="D80" s="150" t="s">
        <v>2206</v>
      </c>
      <c r="E80" s="149" t="s">
        <v>1266</v>
      </c>
      <c r="F80" s="185">
        <v>1.1037999999999999</v>
      </c>
      <c r="G80" s="152">
        <v>0.23</v>
      </c>
      <c r="H80" s="152">
        <v>3.4000000000000002E-2</v>
      </c>
      <c r="I80" s="152">
        <v>0.26400000000000001</v>
      </c>
      <c r="J80" s="153">
        <v>4.6800000000000001E-2</v>
      </c>
      <c r="K80" s="154" t="s">
        <v>1380</v>
      </c>
      <c r="L80" s="155"/>
      <c r="M80" s="156">
        <v>8095.97</v>
      </c>
      <c r="N80" s="148">
        <v>0</v>
      </c>
      <c r="O80" s="148">
        <v>0</v>
      </c>
      <c r="P80" s="148" t="s">
        <v>1339</v>
      </c>
      <c r="Q80" s="157">
        <v>0.68300000000000005</v>
      </c>
      <c r="R80" s="158">
        <f>TRUNC((M80*Q80*F80)+(M80*(1-Q80)),2)</f>
        <v>8669.93</v>
      </c>
    </row>
    <row r="81" spans="1:18">
      <c r="A81" s="148" t="str">
        <f t="shared" si="3"/>
        <v>240093001</v>
      </c>
      <c r="B81" s="160" t="s">
        <v>1299</v>
      </c>
      <c r="C81" s="161" t="s">
        <v>2046</v>
      </c>
      <c r="D81" s="150" t="s">
        <v>2195</v>
      </c>
      <c r="E81" s="149" t="s">
        <v>1266</v>
      </c>
      <c r="F81" s="151">
        <v>1.077</v>
      </c>
      <c r="G81" s="152">
        <v>0.48199999999999998</v>
      </c>
      <c r="H81" s="152">
        <v>1.9E-2</v>
      </c>
      <c r="I81" s="152">
        <v>0.501</v>
      </c>
      <c r="J81" s="153">
        <v>4.6800000000000001E-2</v>
      </c>
      <c r="K81" s="154" t="s">
        <v>1379</v>
      </c>
      <c r="L81" s="155"/>
      <c r="M81" s="156">
        <v>8095.97</v>
      </c>
      <c r="N81" s="148">
        <v>0</v>
      </c>
      <c r="O81" s="148">
        <v>0</v>
      </c>
      <c r="P81" s="148" t="s">
        <v>1339</v>
      </c>
      <c r="Q81" s="157">
        <v>0.68300000000000005</v>
      </c>
      <c r="R81" s="158">
        <f>TRUNC((M81*Q81*F81)+(M81*(1-Q81)),2)</f>
        <v>8521.74</v>
      </c>
    </row>
    <row r="82" spans="1:18">
      <c r="A82" s="148" t="str">
        <f t="shared" si="3"/>
        <v>240018001</v>
      </c>
      <c r="B82" s="160" t="s">
        <v>1271</v>
      </c>
      <c r="C82" s="161" t="s">
        <v>2018</v>
      </c>
      <c r="D82" s="150" t="s">
        <v>2173</v>
      </c>
      <c r="E82" s="160" t="s">
        <v>1266</v>
      </c>
      <c r="F82" s="169">
        <v>1.077</v>
      </c>
      <c r="G82" s="152">
        <v>0.63700000000000001</v>
      </c>
      <c r="H82" s="152">
        <v>2.5999999999999999E-2</v>
      </c>
      <c r="I82" s="152">
        <v>0.66300000000000003</v>
      </c>
      <c r="J82" s="153">
        <v>0</v>
      </c>
      <c r="K82" s="164" t="s">
        <v>1379</v>
      </c>
      <c r="L82" s="155"/>
      <c r="M82" s="156">
        <v>8095.97</v>
      </c>
      <c r="N82" s="148">
        <v>0</v>
      </c>
      <c r="O82" s="148">
        <v>0</v>
      </c>
      <c r="P82" s="148" t="s">
        <v>1339</v>
      </c>
      <c r="Q82" s="157">
        <v>0.68300000000000005</v>
      </c>
      <c r="R82" s="158">
        <f>TRUNC((M82*Q82*F82)+(M82*(1-Q82)),2)</f>
        <v>8521.74</v>
      </c>
    </row>
    <row r="83" spans="1:18">
      <c r="A83" s="148" t="str">
        <f t="shared" si="3"/>
        <v>241361001</v>
      </c>
      <c r="B83" s="162" t="s">
        <v>1482</v>
      </c>
      <c r="C83" s="161" t="s">
        <v>2124</v>
      </c>
      <c r="D83" s="150" t="s">
        <v>2266</v>
      </c>
      <c r="E83" s="160" t="s">
        <v>1266</v>
      </c>
      <c r="F83" s="165" t="s">
        <v>1340</v>
      </c>
      <c r="G83" s="184" t="s">
        <v>1340</v>
      </c>
      <c r="H83" s="184" t="s">
        <v>1340</v>
      </c>
      <c r="I83" s="184" t="s">
        <v>1340</v>
      </c>
      <c r="J83" s="153">
        <v>0</v>
      </c>
      <c r="K83" s="164" t="s">
        <v>1340</v>
      </c>
      <c r="L83" s="184"/>
      <c r="M83" s="189" t="s">
        <v>1340</v>
      </c>
      <c r="N83" s="160">
        <v>1</v>
      </c>
      <c r="O83" s="148">
        <v>0</v>
      </c>
      <c r="P83" s="148" t="s">
        <v>1339</v>
      </c>
      <c r="Q83" s="157" t="s">
        <v>1340</v>
      </c>
      <c r="R83" s="158">
        <v>2394.44</v>
      </c>
    </row>
    <row r="84" spans="1:18">
      <c r="A84" s="148" t="str">
        <f t="shared" si="3"/>
        <v>240010001</v>
      </c>
      <c r="B84" s="160" t="s">
        <v>1514</v>
      </c>
      <c r="C84" s="161" t="s">
        <v>2016</v>
      </c>
      <c r="D84" s="150" t="s">
        <v>2171</v>
      </c>
      <c r="E84" s="160" t="s">
        <v>1266</v>
      </c>
      <c r="F84" s="169">
        <v>1.0690999999999999</v>
      </c>
      <c r="G84" s="152">
        <v>0.40699999999999997</v>
      </c>
      <c r="H84" s="152">
        <v>2.1000000000000001E-2</v>
      </c>
      <c r="I84" s="152">
        <v>0.42799999999999999</v>
      </c>
      <c r="J84" s="153">
        <v>0</v>
      </c>
      <c r="K84" s="164" t="s">
        <v>1380</v>
      </c>
      <c r="L84" s="155"/>
      <c r="M84" s="156">
        <v>8095.97</v>
      </c>
      <c r="N84" s="148">
        <v>0</v>
      </c>
      <c r="O84" s="148">
        <v>0</v>
      </c>
      <c r="P84" s="148" t="s">
        <v>1339</v>
      </c>
      <c r="Q84" s="157">
        <v>0.68300000000000005</v>
      </c>
      <c r="R84" s="158">
        <f>TRUNC((M84*Q84*F84)+(M84*(1-Q84)),2)</f>
        <v>8478.06</v>
      </c>
    </row>
    <row r="85" spans="1:18">
      <c r="A85" s="148" t="str">
        <f t="shared" si="3"/>
        <v>240010006</v>
      </c>
      <c r="B85" s="160" t="s">
        <v>1514</v>
      </c>
      <c r="C85" s="161" t="s">
        <v>2016</v>
      </c>
      <c r="D85" s="150" t="s">
        <v>2171</v>
      </c>
      <c r="E85" s="160" t="s">
        <v>1266</v>
      </c>
      <c r="F85" s="169">
        <v>1.0690999999999999</v>
      </c>
      <c r="G85" s="152">
        <v>0.40699999999999997</v>
      </c>
      <c r="H85" s="152">
        <v>2.1000000000000001E-2</v>
      </c>
      <c r="I85" s="152">
        <v>0.42799999999999999</v>
      </c>
      <c r="J85" s="153">
        <v>0</v>
      </c>
      <c r="K85" s="164" t="s">
        <v>1380</v>
      </c>
      <c r="L85" s="155"/>
      <c r="M85" s="156">
        <v>8095.97</v>
      </c>
      <c r="N85" s="148">
        <v>0</v>
      </c>
      <c r="O85" s="148">
        <v>0</v>
      </c>
      <c r="P85" s="148" t="s">
        <v>1344</v>
      </c>
      <c r="Q85" s="157">
        <v>0.68300000000000005</v>
      </c>
      <c r="R85" s="158">
        <f>TRUNC((M85*Q85*F85)+(M85*(1-Q85)),2)</f>
        <v>8478.06</v>
      </c>
    </row>
    <row r="86" spans="1:18">
      <c r="A86" s="148" t="str">
        <f t="shared" si="3"/>
        <v>241346001</v>
      </c>
      <c r="B86" s="162" t="s">
        <v>1479</v>
      </c>
      <c r="C86" s="161" t="s">
        <v>2110</v>
      </c>
      <c r="D86" s="150" t="s">
        <v>2252</v>
      </c>
      <c r="E86" s="160" t="s">
        <v>1266</v>
      </c>
      <c r="F86" s="165" t="s">
        <v>1340</v>
      </c>
      <c r="G86" s="184" t="s">
        <v>1340</v>
      </c>
      <c r="H86" s="184" t="s">
        <v>1340</v>
      </c>
      <c r="I86" s="184" t="s">
        <v>1340</v>
      </c>
      <c r="J86" s="153">
        <v>0</v>
      </c>
      <c r="K86" s="164" t="s">
        <v>1340</v>
      </c>
      <c r="L86" s="184"/>
      <c r="M86" s="189" t="s">
        <v>1340</v>
      </c>
      <c r="N86" s="160">
        <v>1</v>
      </c>
      <c r="O86" s="148">
        <v>0</v>
      </c>
      <c r="P86" s="148" t="s">
        <v>1339</v>
      </c>
      <c r="Q86" s="157" t="s">
        <v>1340</v>
      </c>
      <c r="R86" s="158">
        <v>4851.1099999999997</v>
      </c>
    </row>
    <row r="87" spans="1:18">
      <c r="A87" s="148" t="str">
        <f t="shared" si="3"/>
        <v>241352001</v>
      </c>
      <c r="B87" s="162" t="s">
        <v>1493</v>
      </c>
      <c r="C87" s="161" t="s">
        <v>2116</v>
      </c>
      <c r="D87" s="150" t="s">
        <v>2258</v>
      </c>
      <c r="E87" s="160" t="s">
        <v>1266</v>
      </c>
      <c r="F87" s="165" t="s">
        <v>1340</v>
      </c>
      <c r="G87" s="184" t="s">
        <v>1340</v>
      </c>
      <c r="H87" s="184" t="s">
        <v>1340</v>
      </c>
      <c r="I87" s="184" t="s">
        <v>1340</v>
      </c>
      <c r="J87" s="153">
        <v>0</v>
      </c>
      <c r="K87" s="164" t="s">
        <v>1340</v>
      </c>
      <c r="L87" s="184"/>
      <c r="M87" s="189" t="s">
        <v>1340</v>
      </c>
      <c r="N87" s="160">
        <v>1</v>
      </c>
      <c r="O87" s="148">
        <v>0</v>
      </c>
      <c r="P87" s="148" t="s">
        <v>1339</v>
      </c>
      <c r="Q87" s="157" t="s">
        <v>1340</v>
      </c>
      <c r="R87" s="158">
        <v>4117.53</v>
      </c>
    </row>
    <row r="88" spans="1:18">
      <c r="A88" s="148" t="str">
        <f t="shared" si="3"/>
        <v>241333001</v>
      </c>
      <c r="B88" s="162" t="s">
        <v>1490</v>
      </c>
      <c r="C88" s="161" t="s">
        <v>2096</v>
      </c>
      <c r="D88" s="150" t="s">
        <v>2240</v>
      </c>
      <c r="E88" s="160" t="s">
        <v>1266</v>
      </c>
      <c r="F88" s="165" t="s">
        <v>1340</v>
      </c>
      <c r="G88" s="184" t="s">
        <v>1340</v>
      </c>
      <c r="H88" s="184" t="s">
        <v>1340</v>
      </c>
      <c r="I88" s="184" t="s">
        <v>1340</v>
      </c>
      <c r="J88" s="153">
        <v>0</v>
      </c>
      <c r="K88" s="164" t="s">
        <v>1340</v>
      </c>
      <c r="L88" s="184"/>
      <c r="M88" s="189" t="s">
        <v>1340</v>
      </c>
      <c r="N88" s="160">
        <v>1</v>
      </c>
      <c r="O88" s="148">
        <v>0</v>
      </c>
      <c r="P88" s="148" t="s">
        <v>1339</v>
      </c>
      <c r="Q88" s="157" t="s">
        <v>1340</v>
      </c>
      <c r="R88" s="158">
        <v>3615.38</v>
      </c>
    </row>
    <row r="89" spans="1:18" ht="14.25" customHeight="1">
      <c r="A89" s="148" t="str">
        <f t="shared" si="3"/>
        <v>241345001</v>
      </c>
      <c r="B89" s="162" t="s">
        <v>1431</v>
      </c>
      <c r="C89" s="161" t="s">
        <v>2109</v>
      </c>
      <c r="D89" s="150" t="s">
        <v>2251</v>
      </c>
      <c r="E89" s="160" t="s">
        <v>1266</v>
      </c>
      <c r="F89" s="165" t="s">
        <v>1340</v>
      </c>
      <c r="G89" s="184" t="s">
        <v>1340</v>
      </c>
      <c r="H89" s="184" t="s">
        <v>1340</v>
      </c>
      <c r="I89" s="184" t="s">
        <v>1340</v>
      </c>
      <c r="J89" s="153">
        <v>0</v>
      </c>
      <c r="K89" s="164" t="s">
        <v>1340</v>
      </c>
      <c r="L89" s="184"/>
      <c r="M89" s="189" t="s">
        <v>1340</v>
      </c>
      <c r="N89" s="160">
        <v>1</v>
      </c>
      <c r="O89" s="148">
        <v>0</v>
      </c>
      <c r="P89" s="148" t="s">
        <v>1339</v>
      </c>
      <c r="Q89" s="157" t="s">
        <v>1340</v>
      </c>
      <c r="R89" s="158">
        <v>2484.4499999999998</v>
      </c>
    </row>
    <row r="90" spans="1:18">
      <c r="A90" s="148" t="str">
        <f t="shared" si="3"/>
        <v>240043001</v>
      </c>
      <c r="B90" s="160" t="s">
        <v>1279</v>
      </c>
      <c r="C90" s="161" t="s">
        <v>2026</v>
      </c>
      <c r="D90" s="150" t="s">
        <v>2180</v>
      </c>
      <c r="E90" s="160" t="s">
        <v>1266</v>
      </c>
      <c r="F90" s="169">
        <v>0.90129999999999999</v>
      </c>
      <c r="G90" s="152">
        <v>0.70799999999999996</v>
      </c>
      <c r="H90" s="152">
        <v>3.5999999999999997E-2</v>
      </c>
      <c r="I90" s="152">
        <v>0.74399999999999999</v>
      </c>
      <c r="J90" s="153">
        <v>4.6800000000000001E-2</v>
      </c>
      <c r="K90" s="164" t="s">
        <v>1379</v>
      </c>
      <c r="L90" s="188"/>
      <c r="M90" s="156">
        <v>8095.97</v>
      </c>
      <c r="N90" s="148">
        <v>0</v>
      </c>
      <c r="O90" s="148">
        <v>0</v>
      </c>
      <c r="P90" s="148" t="s">
        <v>1339</v>
      </c>
      <c r="Q90" s="157">
        <v>0.62</v>
      </c>
      <c r="R90" s="158">
        <f>TRUNC((M90*Q90*F90)+(M90*(1-Q90)),2)</f>
        <v>7600.54</v>
      </c>
    </row>
    <row r="91" spans="1:18">
      <c r="A91" s="148" t="str">
        <f t="shared" si="3"/>
        <v>241366001</v>
      </c>
      <c r="B91" s="162" t="s">
        <v>1452</v>
      </c>
      <c r="C91" s="161" t="s">
        <v>2129</v>
      </c>
      <c r="D91" s="150" t="s">
        <v>2271</v>
      </c>
      <c r="E91" s="160" t="s">
        <v>1266</v>
      </c>
      <c r="F91" s="165" t="s">
        <v>1340</v>
      </c>
      <c r="G91" s="165" t="s">
        <v>1340</v>
      </c>
      <c r="H91" s="165" t="s">
        <v>1340</v>
      </c>
      <c r="I91" s="165" t="s">
        <v>1340</v>
      </c>
      <c r="J91" s="153">
        <v>0</v>
      </c>
      <c r="K91" s="164" t="s">
        <v>1340</v>
      </c>
      <c r="L91" s="165"/>
      <c r="M91" s="166" t="s">
        <v>1340</v>
      </c>
      <c r="N91" s="160">
        <v>1</v>
      </c>
      <c r="O91" s="148">
        <v>0</v>
      </c>
      <c r="P91" s="148" t="s">
        <v>1339</v>
      </c>
      <c r="Q91" s="157" t="s">
        <v>1340</v>
      </c>
      <c r="R91" s="158">
        <v>2276.94</v>
      </c>
    </row>
    <row r="92" spans="1:18">
      <c r="A92" s="148" t="str">
        <f t="shared" si="3"/>
        <v>241350001</v>
      </c>
      <c r="B92" s="162" t="s">
        <v>1471</v>
      </c>
      <c r="C92" s="161" t="s">
        <v>2114</v>
      </c>
      <c r="D92" s="150" t="s">
        <v>2256</v>
      </c>
      <c r="E92" s="160" t="s">
        <v>1266</v>
      </c>
      <c r="F92" s="165" t="s">
        <v>1340</v>
      </c>
      <c r="G92" s="165" t="s">
        <v>1340</v>
      </c>
      <c r="H92" s="165" t="s">
        <v>1340</v>
      </c>
      <c r="I92" s="165" t="s">
        <v>1340</v>
      </c>
      <c r="J92" s="153">
        <v>0</v>
      </c>
      <c r="K92" s="164" t="s">
        <v>1340</v>
      </c>
      <c r="L92" s="165"/>
      <c r="M92" s="166" t="s">
        <v>1340</v>
      </c>
      <c r="N92" s="160">
        <v>1</v>
      </c>
      <c r="O92" s="148">
        <v>0</v>
      </c>
      <c r="P92" s="148" t="s">
        <v>1339</v>
      </c>
      <c r="Q92" s="157" t="s">
        <v>1340</v>
      </c>
      <c r="R92" s="158">
        <v>2627.21</v>
      </c>
    </row>
    <row r="93" spans="1:18">
      <c r="A93" s="148" t="str">
        <f t="shared" si="3"/>
        <v>240115001</v>
      </c>
      <c r="B93" s="160" t="s">
        <v>1304</v>
      </c>
      <c r="C93" s="161" t="s">
        <v>2051</v>
      </c>
      <c r="D93" s="150" t="s">
        <v>2199</v>
      </c>
      <c r="E93" s="160" t="s">
        <v>1266</v>
      </c>
      <c r="F93" s="169">
        <v>1.1037999999999999</v>
      </c>
      <c r="G93" s="187">
        <v>0.32700000000000001</v>
      </c>
      <c r="H93" s="187">
        <v>1.4999999999999999E-2</v>
      </c>
      <c r="I93" s="187">
        <v>0.34200000000000003</v>
      </c>
      <c r="J93" s="153">
        <v>1.6E-2</v>
      </c>
      <c r="K93" s="164" t="s">
        <v>1380</v>
      </c>
      <c r="L93" s="188"/>
      <c r="M93" s="190">
        <v>8095.97</v>
      </c>
      <c r="N93" s="148">
        <v>0</v>
      </c>
      <c r="O93" s="148">
        <v>0</v>
      </c>
      <c r="P93" s="148" t="s">
        <v>1339</v>
      </c>
      <c r="Q93" s="157">
        <v>0.68300000000000005</v>
      </c>
      <c r="R93" s="158">
        <f>TRUNC((M93*Q93*F93)+(M93*(1-Q93)),2)</f>
        <v>8669.93</v>
      </c>
    </row>
    <row r="94" spans="1:18">
      <c r="A94" s="148" t="str">
        <f t="shared" si="3"/>
        <v>241356001</v>
      </c>
      <c r="B94" s="162" t="s">
        <v>1484</v>
      </c>
      <c r="C94" s="161" t="s">
        <v>2120</v>
      </c>
      <c r="D94" s="150" t="s">
        <v>2262</v>
      </c>
      <c r="E94" s="160" t="s">
        <v>1266</v>
      </c>
      <c r="F94" s="165" t="s">
        <v>1340</v>
      </c>
      <c r="G94" s="165" t="s">
        <v>1340</v>
      </c>
      <c r="H94" s="165" t="s">
        <v>1340</v>
      </c>
      <c r="I94" s="165" t="s">
        <v>1340</v>
      </c>
      <c r="J94" s="153">
        <v>0</v>
      </c>
      <c r="K94" s="164" t="s">
        <v>1340</v>
      </c>
      <c r="L94" s="165"/>
      <c r="M94" s="166" t="s">
        <v>1340</v>
      </c>
      <c r="N94" s="160">
        <v>1</v>
      </c>
      <c r="O94" s="148">
        <v>0</v>
      </c>
      <c r="P94" s="148" t="s">
        <v>1339</v>
      </c>
      <c r="Q94" s="157" t="s">
        <v>1340</v>
      </c>
      <c r="R94" s="158">
        <v>2052.73</v>
      </c>
    </row>
    <row r="95" spans="1:18">
      <c r="A95" s="148" t="str">
        <f t="shared" si="3"/>
        <v>241375001</v>
      </c>
      <c r="B95" s="160" t="s">
        <v>2138</v>
      </c>
      <c r="C95" s="167" t="s">
        <v>2139</v>
      </c>
      <c r="D95" s="150" t="s">
        <v>2292</v>
      </c>
      <c r="E95" s="160" t="s">
        <v>1266</v>
      </c>
      <c r="F95" s="165" t="s">
        <v>1340</v>
      </c>
      <c r="G95" s="165" t="s">
        <v>1340</v>
      </c>
      <c r="H95" s="165" t="s">
        <v>1340</v>
      </c>
      <c r="I95" s="165" t="s">
        <v>1340</v>
      </c>
      <c r="J95" s="153">
        <v>0</v>
      </c>
      <c r="K95" s="164" t="s">
        <v>1340</v>
      </c>
      <c r="L95" s="188"/>
      <c r="M95" s="166" t="s">
        <v>1340</v>
      </c>
      <c r="N95" s="148">
        <v>1</v>
      </c>
      <c r="O95" s="148">
        <v>0</v>
      </c>
      <c r="P95" s="148" t="s">
        <v>1339</v>
      </c>
      <c r="Q95" s="157" t="s">
        <v>1340</v>
      </c>
      <c r="R95" s="158">
        <v>2989.26</v>
      </c>
    </row>
    <row r="96" spans="1:18">
      <c r="A96" s="148" t="str">
        <f t="shared" si="3"/>
        <v>241319001</v>
      </c>
      <c r="B96" s="162" t="s">
        <v>1456</v>
      </c>
      <c r="C96" s="161" t="s">
        <v>2084</v>
      </c>
      <c r="D96" s="150" t="s">
        <v>2228</v>
      </c>
      <c r="E96" s="160" t="s">
        <v>1266</v>
      </c>
      <c r="F96" s="165" t="s">
        <v>1340</v>
      </c>
      <c r="G96" s="165" t="s">
        <v>1340</v>
      </c>
      <c r="H96" s="165" t="s">
        <v>1340</v>
      </c>
      <c r="I96" s="165" t="s">
        <v>1340</v>
      </c>
      <c r="J96" s="153">
        <v>0</v>
      </c>
      <c r="K96" s="164" t="s">
        <v>1340</v>
      </c>
      <c r="L96" s="165"/>
      <c r="M96" s="166" t="s">
        <v>1340</v>
      </c>
      <c r="N96" s="160">
        <v>1</v>
      </c>
      <c r="O96" s="148">
        <v>0</v>
      </c>
      <c r="P96" s="148" t="s">
        <v>1339</v>
      </c>
      <c r="Q96" s="157" t="s">
        <v>1340</v>
      </c>
      <c r="R96" s="158">
        <v>5774.85</v>
      </c>
    </row>
    <row r="97" spans="1:18">
      <c r="A97" s="148" t="str">
        <f t="shared" si="3"/>
        <v>241338001</v>
      </c>
      <c r="B97" s="162" t="s">
        <v>1467</v>
      </c>
      <c r="C97" s="161" t="s">
        <v>2101</v>
      </c>
      <c r="D97" s="150" t="s">
        <v>2245</v>
      </c>
      <c r="E97" s="160" t="s">
        <v>1266</v>
      </c>
      <c r="F97" s="165" t="s">
        <v>1340</v>
      </c>
      <c r="G97" s="165" t="s">
        <v>1340</v>
      </c>
      <c r="H97" s="165" t="s">
        <v>1340</v>
      </c>
      <c r="I97" s="165" t="s">
        <v>1340</v>
      </c>
      <c r="J97" s="153">
        <v>0</v>
      </c>
      <c r="K97" s="164" t="s">
        <v>1340</v>
      </c>
      <c r="L97" s="165"/>
      <c r="M97" s="166" t="s">
        <v>1340</v>
      </c>
      <c r="N97" s="160">
        <v>1</v>
      </c>
      <c r="O97" s="148">
        <v>0</v>
      </c>
      <c r="P97" s="148" t="s">
        <v>1339</v>
      </c>
      <c r="Q97" s="157" t="s">
        <v>1340</v>
      </c>
      <c r="R97" s="158">
        <v>4122.92</v>
      </c>
    </row>
    <row r="98" spans="1:18">
      <c r="A98" s="148" t="str">
        <f t="shared" si="3"/>
        <v>241378001</v>
      </c>
      <c r="B98" s="148" t="s">
        <v>1435</v>
      </c>
      <c r="C98" s="167" t="s">
        <v>2142</v>
      </c>
      <c r="D98" s="150" t="s">
        <v>2282</v>
      </c>
      <c r="E98" s="160" t="s">
        <v>1266</v>
      </c>
      <c r="F98" s="165" t="s">
        <v>1340</v>
      </c>
      <c r="G98" s="165" t="s">
        <v>1340</v>
      </c>
      <c r="H98" s="165" t="s">
        <v>1340</v>
      </c>
      <c r="I98" s="165" t="s">
        <v>1340</v>
      </c>
      <c r="J98" s="153">
        <v>0</v>
      </c>
      <c r="K98" s="164" t="s">
        <v>1340</v>
      </c>
      <c r="L98" s="188"/>
      <c r="M98" s="166" t="s">
        <v>1340</v>
      </c>
      <c r="N98" s="148">
        <v>1</v>
      </c>
      <c r="O98" s="148">
        <v>0</v>
      </c>
      <c r="P98" s="148" t="s">
        <v>1339</v>
      </c>
      <c r="Q98" s="157" t="s">
        <v>1340</v>
      </c>
      <c r="R98" s="158">
        <v>1230.97</v>
      </c>
    </row>
    <row r="99" spans="1:18">
      <c r="A99" s="148" t="str">
        <f t="shared" si="3"/>
        <v>240001001</v>
      </c>
      <c r="B99" s="160" t="s">
        <v>1265</v>
      </c>
      <c r="C99" s="161" t="s">
        <v>2012</v>
      </c>
      <c r="D99" s="150" t="s">
        <v>2168</v>
      </c>
      <c r="E99" s="160" t="s">
        <v>1266</v>
      </c>
      <c r="F99" s="169">
        <v>1.1037999999999999</v>
      </c>
      <c r="G99" s="187">
        <v>0.314</v>
      </c>
      <c r="H99" s="187">
        <v>2E-3</v>
      </c>
      <c r="I99" s="187">
        <v>0.316</v>
      </c>
      <c r="J99" s="153">
        <v>4.7800000000000002E-2</v>
      </c>
      <c r="K99" s="164" t="s">
        <v>1380</v>
      </c>
      <c r="L99" s="188"/>
      <c r="M99" s="190">
        <v>8095.97</v>
      </c>
      <c r="N99" s="148">
        <v>0</v>
      </c>
      <c r="O99" s="148">
        <v>0</v>
      </c>
      <c r="P99" s="148" t="s">
        <v>1339</v>
      </c>
      <c r="Q99" s="157">
        <v>0.68300000000000005</v>
      </c>
      <c r="R99" s="158">
        <f>TRUNC((M99*Q99*F99)+(M99*(1-Q99)),2)</f>
        <v>8669.93</v>
      </c>
    </row>
    <row r="100" spans="1:18">
      <c r="A100" s="148" t="str">
        <f t="shared" si="3"/>
        <v>240001006</v>
      </c>
      <c r="B100" s="160" t="s">
        <v>1265</v>
      </c>
      <c r="C100" s="161" t="s">
        <v>2012</v>
      </c>
      <c r="D100" s="150" t="s">
        <v>2168</v>
      </c>
      <c r="E100" s="160" t="s">
        <v>1266</v>
      </c>
      <c r="F100" s="169">
        <v>1.1037999999999999</v>
      </c>
      <c r="G100" s="187">
        <v>0.314</v>
      </c>
      <c r="H100" s="187">
        <v>2E-3</v>
      </c>
      <c r="I100" s="187">
        <v>0.316</v>
      </c>
      <c r="J100" s="153">
        <v>4.7800000000000002E-2</v>
      </c>
      <c r="K100" s="164" t="s">
        <v>1380</v>
      </c>
      <c r="L100" s="188"/>
      <c r="M100" s="190">
        <v>8095.97</v>
      </c>
      <c r="N100" s="148">
        <v>0</v>
      </c>
      <c r="O100" s="148">
        <v>0</v>
      </c>
      <c r="P100" s="148" t="s">
        <v>1344</v>
      </c>
      <c r="Q100" s="157">
        <v>0.68300000000000005</v>
      </c>
      <c r="R100" s="158">
        <f>TRUNC((M100*Q100*F100)+(M100*(1-Q100)),2)</f>
        <v>8669.93</v>
      </c>
    </row>
    <row r="101" spans="1:18">
      <c r="A101" s="148" t="str">
        <f t="shared" ref="A101:A132" si="4">B101&amp;P101</f>
        <v>241317001</v>
      </c>
      <c r="B101" s="162" t="s">
        <v>1494</v>
      </c>
      <c r="C101" s="161" t="s">
        <v>2082</v>
      </c>
      <c r="D101" s="150" t="s">
        <v>2226</v>
      </c>
      <c r="E101" s="160" t="s">
        <v>1266</v>
      </c>
      <c r="F101" s="165" t="s">
        <v>1340</v>
      </c>
      <c r="G101" s="165" t="s">
        <v>1340</v>
      </c>
      <c r="H101" s="165" t="s">
        <v>1340</v>
      </c>
      <c r="I101" s="165" t="s">
        <v>1340</v>
      </c>
      <c r="J101" s="153">
        <v>0</v>
      </c>
      <c r="K101" s="164" t="s">
        <v>1340</v>
      </c>
      <c r="L101" s="165"/>
      <c r="M101" s="166" t="s">
        <v>1340</v>
      </c>
      <c r="N101" s="160">
        <v>1</v>
      </c>
      <c r="O101" s="148">
        <v>0</v>
      </c>
      <c r="P101" s="148" t="s">
        <v>1339</v>
      </c>
      <c r="Q101" s="157" t="s">
        <v>1340</v>
      </c>
      <c r="R101" s="158">
        <v>3842.73</v>
      </c>
    </row>
    <row r="102" spans="1:18">
      <c r="A102" s="148" t="str">
        <f t="shared" si="4"/>
        <v>241337001</v>
      </c>
      <c r="B102" s="162" t="s">
        <v>1447</v>
      </c>
      <c r="C102" s="161" t="s">
        <v>2100</v>
      </c>
      <c r="D102" s="150" t="s">
        <v>2244</v>
      </c>
      <c r="E102" s="160" t="s">
        <v>1266</v>
      </c>
      <c r="F102" s="165" t="s">
        <v>1340</v>
      </c>
      <c r="G102" s="165" t="s">
        <v>1340</v>
      </c>
      <c r="H102" s="165" t="s">
        <v>1340</v>
      </c>
      <c r="I102" s="165" t="s">
        <v>1340</v>
      </c>
      <c r="J102" s="153">
        <v>0</v>
      </c>
      <c r="K102" s="164" t="s">
        <v>1340</v>
      </c>
      <c r="L102" s="165"/>
      <c r="M102" s="166" t="s">
        <v>1340</v>
      </c>
      <c r="N102" s="160">
        <v>1</v>
      </c>
      <c r="O102" s="148">
        <v>0</v>
      </c>
      <c r="P102" s="148" t="s">
        <v>1339</v>
      </c>
      <c r="Q102" s="157" t="s">
        <v>1340</v>
      </c>
      <c r="R102" s="158">
        <v>4613</v>
      </c>
    </row>
    <row r="103" spans="1:18">
      <c r="A103" s="148" t="str">
        <f t="shared" si="4"/>
        <v>240014001</v>
      </c>
      <c r="B103" s="160" t="s">
        <v>1270</v>
      </c>
      <c r="C103" s="161" t="s">
        <v>2017</v>
      </c>
      <c r="D103" s="150" t="s">
        <v>2172</v>
      </c>
      <c r="E103" s="160" t="s">
        <v>1266</v>
      </c>
      <c r="F103" s="169">
        <v>1.1037999999999999</v>
      </c>
      <c r="G103" s="187">
        <v>0.34699999999999998</v>
      </c>
      <c r="H103" s="187">
        <v>2.5999999999999999E-2</v>
      </c>
      <c r="I103" s="187">
        <v>0.373</v>
      </c>
      <c r="J103" s="153">
        <v>0</v>
      </c>
      <c r="K103" s="164" t="s">
        <v>1379</v>
      </c>
      <c r="L103" s="188"/>
      <c r="M103" s="190">
        <v>8095.97</v>
      </c>
      <c r="N103" s="148">
        <v>0</v>
      </c>
      <c r="O103" s="148">
        <v>0</v>
      </c>
      <c r="P103" s="148" t="s">
        <v>1339</v>
      </c>
      <c r="Q103" s="157">
        <v>0.68300000000000005</v>
      </c>
      <c r="R103" s="158">
        <f>TRUNC((M103*Q103*F103)+(M103*(1-Q103)),2)</f>
        <v>8669.93</v>
      </c>
    </row>
    <row r="104" spans="1:18">
      <c r="A104" s="148" t="str">
        <f t="shared" si="4"/>
        <v>240006001</v>
      </c>
      <c r="B104" s="160" t="s">
        <v>1269</v>
      </c>
      <c r="C104" s="161" t="s">
        <v>2015</v>
      </c>
      <c r="D104" s="150" t="s">
        <v>2171</v>
      </c>
      <c r="E104" s="160" t="s">
        <v>1266</v>
      </c>
      <c r="F104" s="169">
        <v>1.0690999999999999</v>
      </c>
      <c r="G104" s="187">
        <v>0.51500000000000001</v>
      </c>
      <c r="H104" s="187">
        <v>3.5000000000000003E-2</v>
      </c>
      <c r="I104" s="187">
        <v>0.55000000000000004</v>
      </c>
      <c r="J104" s="153">
        <v>0.23</v>
      </c>
      <c r="K104" s="164" t="s">
        <v>1379</v>
      </c>
      <c r="L104" s="188"/>
      <c r="M104" s="190">
        <v>8095.97</v>
      </c>
      <c r="N104" s="148">
        <v>0</v>
      </c>
      <c r="O104" s="148">
        <v>0</v>
      </c>
      <c r="P104" s="148" t="s">
        <v>1339</v>
      </c>
      <c r="Q104" s="157">
        <v>0.68300000000000005</v>
      </c>
      <c r="R104" s="158">
        <f>TRUNC((M104*Q104*F104)+(M104*(1-Q104)),2)</f>
        <v>8478.06</v>
      </c>
    </row>
    <row r="105" spans="1:18">
      <c r="A105" s="148" t="str">
        <f t="shared" si="4"/>
        <v>241342001</v>
      </c>
      <c r="B105" s="162" t="s">
        <v>1476</v>
      </c>
      <c r="C105" s="161" t="s">
        <v>2106</v>
      </c>
      <c r="D105" s="150" t="s">
        <v>2248</v>
      </c>
      <c r="E105" s="160" t="s">
        <v>1266</v>
      </c>
      <c r="F105" s="165" t="s">
        <v>1340</v>
      </c>
      <c r="G105" s="165" t="s">
        <v>1340</v>
      </c>
      <c r="H105" s="165" t="s">
        <v>1340</v>
      </c>
      <c r="I105" s="165" t="s">
        <v>1340</v>
      </c>
      <c r="J105" s="153">
        <v>0</v>
      </c>
      <c r="K105" s="164" t="s">
        <v>1340</v>
      </c>
      <c r="L105" s="165"/>
      <c r="M105" s="166" t="s">
        <v>1340</v>
      </c>
      <c r="N105" s="160">
        <v>1</v>
      </c>
      <c r="O105" s="148">
        <v>0</v>
      </c>
      <c r="P105" s="148" t="s">
        <v>1339</v>
      </c>
      <c r="Q105" s="157" t="s">
        <v>1340</v>
      </c>
      <c r="R105" s="158">
        <v>1602.97</v>
      </c>
    </row>
    <row r="106" spans="1:18">
      <c r="A106" s="148" t="str">
        <f t="shared" si="4"/>
        <v>240069001</v>
      </c>
      <c r="B106" s="160" t="s">
        <v>1291</v>
      </c>
      <c r="C106" s="161" t="s">
        <v>2038</v>
      </c>
      <c r="D106" s="150" t="s">
        <v>2189</v>
      </c>
      <c r="E106" s="160" t="s">
        <v>1266</v>
      </c>
      <c r="F106" s="169">
        <v>1.077</v>
      </c>
      <c r="G106" s="187">
        <v>0.40899999999999997</v>
      </c>
      <c r="H106" s="187">
        <v>3.4000000000000002E-2</v>
      </c>
      <c r="I106" s="187">
        <v>0.44299999999999995</v>
      </c>
      <c r="J106" s="153">
        <v>6.2799999999999995E-2</v>
      </c>
      <c r="K106" s="164" t="s">
        <v>1379</v>
      </c>
      <c r="L106" s="188"/>
      <c r="M106" s="190">
        <v>8095.97</v>
      </c>
      <c r="N106" s="148">
        <v>0</v>
      </c>
      <c r="O106" s="148">
        <v>0</v>
      </c>
      <c r="P106" s="148" t="s">
        <v>1339</v>
      </c>
      <c r="Q106" s="157">
        <v>0.68300000000000005</v>
      </c>
      <c r="R106" s="158">
        <f>TRUNC((M106*Q106*F106)+(M106*(1-Q106)),2)</f>
        <v>8521.74</v>
      </c>
    </row>
    <row r="107" spans="1:18">
      <c r="A107" s="148" t="str">
        <f t="shared" si="4"/>
        <v>240053001</v>
      </c>
      <c r="B107" s="160" t="s">
        <v>1284</v>
      </c>
      <c r="C107" s="161" t="s">
        <v>2031</v>
      </c>
      <c r="D107" s="150" t="s">
        <v>2184</v>
      </c>
      <c r="E107" s="160" t="s">
        <v>1266</v>
      </c>
      <c r="F107" s="169">
        <v>1.1037999999999999</v>
      </c>
      <c r="G107" s="187">
        <v>0.45900000000000002</v>
      </c>
      <c r="H107" s="187">
        <v>3.4000000000000002E-2</v>
      </c>
      <c r="I107" s="187">
        <v>0.49299999999999999</v>
      </c>
      <c r="J107" s="153">
        <v>0</v>
      </c>
      <c r="K107" s="164" t="s">
        <v>1380</v>
      </c>
      <c r="L107" s="188"/>
      <c r="M107" s="190">
        <v>8095.97</v>
      </c>
      <c r="N107" s="148">
        <v>0</v>
      </c>
      <c r="O107" s="148">
        <v>0</v>
      </c>
      <c r="P107" s="148" t="s">
        <v>1339</v>
      </c>
      <c r="Q107" s="157">
        <v>0.68300000000000005</v>
      </c>
      <c r="R107" s="158">
        <f>TRUNC((M107*Q107*F107)+(M107*(1-Q107)),2)</f>
        <v>8669.93</v>
      </c>
    </row>
    <row r="108" spans="1:18">
      <c r="A108" s="148" t="str">
        <f t="shared" si="4"/>
        <v>241373001</v>
      </c>
      <c r="B108" s="162" t="s">
        <v>1463</v>
      </c>
      <c r="C108" s="161" t="s">
        <v>2136</v>
      </c>
      <c r="D108" s="150" t="s">
        <v>2278</v>
      </c>
      <c r="E108" s="160" t="s">
        <v>1266</v>
      </c>
      <c r="F108" s="165" t="s">
        <v>1340</v>
      </c>
      <c r="G108" s="165" t="s">
        <v>1340</v>
      </c>
      <c r="H108" s="165" t="s">
        <v>1340</v>
      </c>
      <c r="I108" s="165" t="s">
        <v>1340</v>
      </c>
      <c r="J108" s="153">
        <v>0</v>
      </c>
      <c r="K108" s="164" t="s">
        <v>1340</v>
      </c>
      <c r="L108" s="165"/>
      <c r="M108" s="166" t="s">
        <v>1340</v>
      </c>
      <c r="N108" s="160">
        <v>1</v>
      </c>
      <c r="O108" s="148">
        <v>0</v>
      </c>
      <c r="P108" s="148" t="s">
        <v>1339</v>
      </c>
      <c r="Q108" s="157" t="s">
        <v>1340</v>
      </c>
      <c r="R108" s="158">
        <v>1939.38</v>
      </c>
    </row>
    <row r="109" spans="1:18">
      <c r="A109" s="148" t="str">
        <f t="shared" si="4"/>
        <v>240196001</v>
      </c>
      <c r="B109" s="160" t="s">
        <v>1308</v>
      </c>
      <c r="C109" s="161" t="s">
        <v>2057</v>
      </c>
      <c r="D109" s="150" t="s">
        <v>2170</v>
      </c>
      <c r="E109" s="160" t="s">
        <v>1266</v>
      </c>
      <c r="F109" s="169">
        <v>1.1037999999999999</v>
      </c>
      <c r="G109" s="187">
        <v>0.35699999999999998</v>
      </c>
      <c r="H109" s="187">
        <v>2.1999999999999999E-2</v>
      </c>
      <c r="I109" s="187">
        <v>0.379</v>
      </c>
      <c r="J109" s="153">
        <v>0</v>
      </c>
      <c r="K109" s="164" t="s">
        <v>1380</v>
      </c>
      <c r="L109" s="188"/>
      <c r="M109" s="190">
        <v>8095.97</v>
      </c>
      <c r="N109" s="148">
        <v>0</v>
      </c>
      <c r="O109" s="148">
        <v>0</v>
      </c>
      <c r="P109" s="148" t="s">
        <v>1339</v>
      </c>
      <c r="Q109" s="157">
        <v>0.68300000000000005</v>
      </c>
      <c r="R109" s="158">
        <f>TRUNC((M109*Q109*F109)+(M109*(1-Q109)),2)</f>
        <v>8669.93</v>
      </c>
    </row>
    <row r="110" spans="1:18">
      <c r="A110" s="148" t="str">
        <f t="shared" si="4"/>
        <v>241374001</v>
      </c>
      <c r="B110" s="162" t="s">
        <v>1445</v>
      </c>
      <c r="C110" s="161" t="s">
        <v>2137</v>
      </c>
      <c r="D110" s="150" t="s">
        <v>2279</v>
      </c>
      <c r="E110" s="160" t="s">
        <v>1266</v>
      </c>
      <c r="F110" s="165" t="s">
        <v>1340</v>
      </c>
      <c r="G110" s="165" t="s">
        <v>1340</v>
      </c>
      <c r="H110" s="165" t="s">
        <v>1340</v>
      </c>
      <c r="I110" s="165" t="s">
        <v>1340</v>
      </c>
      <c r="J110" s="153">
        <v>0</v>
      </c>
      <c r="K110" s="164" t="s">
        <v>1340</v>
      </c>
      <c r="L110" s="165"/>
      <c r="M110" s="166" t="s">
        <v>1340</v>
      </c>
      <c r="N110" s="160">
        <v>1</v>
      </c>
      <c r="O110" s="148">
        <v>0</v>
      </c>
      <c r="P110" s="148" t="s">
        <v>1339</v>
      </c>
      <c r="Q110" s="157" t="s">
        <v>1340</v>
      </c>
      <c r="R110" s="158">
        <v>2950.06</v>
      </c>
    </row>
    <row r="111" spans="1:18">
      <c r="A111" s="148" t="str">
        <f t="shared" si="4"/>
        <v>241379001</v>
      </c>
      <c r="B111" s="160" t="s">
        <v>1502</v>
      </c>
      <c r="C111" s="167" t="s">
        <v>2143</v>
      </c>
      <c r="D111" s="150" t="s">
        <v>2283</v>
      </c>
      <c r="E111" s="160" t="s">
        <v>1266</v>
      </c>
      <c r="F111" s="165" t="s">
        <v>1340</v>
      </c>
      <c r="G111" s="165" t="s">
        <v>1340</v>
      </c>
      <c r="H111" s="165" t="s">
        <v>1340</v>
      </c>
      <c r="I111" s="165" t="s">
        <v>1340</v>
      </c>
      <c r="J111" s="153">
        <v>0</v>
      </c>
      <c r="K111" s="164" t="s">
        <v>1340</v>
      </c>
      <c r="L111" s="161"/>
      <c r="M111" s="166" t="s">
        <v>1340</v>
      </c>
      <c r="N111" s="148">
        <v>1</v>
      </c>
      <c r="O111" s="148">
        <v>0</v>
      </c>
      <c r="P111" s="148" t="s">
        <v>1339</v>
      </c>
      <c r="Q111" s="157" t="s">
        <v>1340</v>
      </c>
      <c r="R111" s="158">
        <v>6255.41</v>
      </c>
    </row>
    <row r="112" spans="1:18">
      <c r="A112" s="148" t="str">
        <f t="shared" si="4"/>
        <v>354004001</v>
      </c>
      <c r="B112" s="160" t="s">
        <v>1319</v>
      </c>
      <c r="C112" s="167" t="s">
        <v>2149</v>
      </c>
      <c r="D112" s="150" t="s">
        <v>2208</v>
      </c>
      <c r="E112" s="160" t="s">
        <v>1316</v>
      </c>
      <c r="F112" s="168">
        <v>0.79969999999999997</v>
      </c>
      <c r="G112" s="187">
        <v>0.35399999999999998</v>
      </c>
      <c r="H112" s="187">
        <v>2.1000000000000001E-2</v>
      </c>
      <c r="I112" s="187">
        <v>0.375</v>
      </c>
      <c r="J112" s="153">
        <v>0</v>
      </c>
      <c r="K112" s="164" t="s">
        <v>1380</v>
      </c>
      <c r="L112" s="161"/>
      <c r="M112" s="190">
        <v>8095.97</v>
      </c>
      <c r="N112" s="148">
        <v>0</v>
      </c>
      <c r="O112" s="148">
        <v>1</v>
      </c>
      <c r="P112" s="148" t="s">
        <v>1339</v>
      </c>
      <c r="Q112" s="157">
        <v>0.62</v>
      </c>
      <c r="R112" s="158">
        <f>TRUNC((M112*Q112*F112)+(M112*(1-Q112)),2)</f>
        <v>7090.56</v>
      </c>
    </row>
    <row r="113" spans="1:18">
      <c r="A113" s="148" t="str">
        <f t="shared" si="4"/>
        <v>244016001</v>
      </c>
      <c r="B113" s="162" t="s">
        <v>1381</v>
      </c>
      <c r="C113" s="161" t="s">
        <v>2065</v>
      </c>
      <c r="D113" s="150" t="s">
        <v>2206</v>
      </c>
      <c r="E113" s="160" t="s">
        <v>1266</v>
      </c>
      <c r="F113" s="163">
        <v>1.077</v>
      </c>
      <c r="G113" s="187">
        <v>0.35399999999999998</v>
      </c>
      <c r="H113" s="187">
        <v>2.1000000000000001E-2</v>
      </c>
      <c r="I113" s="187">
        <v>0.375</v>
      </c>
      <c r="J113" s="153">
        <v>0</v>
      </c>
      <c r="K113" s="164" t="s">
        <v>1380</v>
      </c>
      <c r="L113" s="165"/>
      <c r="M113" s="190">
        <v>8095.97</v>
      </c>
      <c r="N113" s="160">
        <v>0</v>
      </c>
      <c r="O113" s="148">
        <v>0</v>
      </c>
      <c r="P113" s="148" t="s">
        <v>1339</v>
      </c>
      <c r="Q113" s="157">
        <v>0.68300000000000005</v>
      </c>
      <c r="R113" s="158">
        <f>TRUNC((M113*Q113*F113)+(M113*(1-Q113)),2)</f>
        <v>8521.74</v>
      </c>
    </row>
    <row r="114" spans="1:18">
      <c r="A114" s="148" t="str">
        <f t="shared" si="4"/>
        <v>354005001</v>
      </c>
      <c r="B114" s="160" t="s">
        <v>1320</v>
      </c>
      <c r="C114" s="167" t="s">
        <v>2150</v>
      </c>
      <c r="D114" s="150" t="s">
        <v>2209</v>
      </c>
      <c r="E114" s="160" t="s">
        <v>1316</v>
      </c>
      <c r="F114" s="168">
        <v>0.74109999999999998</v>
      </c>
      <c r="G114" s="187">
        <v>0.35399999999999998</v>
      </c>
      <c r="H114" s="187">
        <v>2.1000000000000001E-2</v>
      </c>
      <c r="I114" s="187">
        <v>0.375</v>
      </c>
      <c r="J114" s="153">
        <v>0</v>
      </c>
      <c r="K114" s="164" t="s">
        <v>1380</v>
      </c>
      <c r="L114" s="161"/>
      <c r="M114" s="190">
        <v>8095.97</v>
      </c>
      <c r="N114" s="148">
        <v>0</v>
      </c>
      <c r="O114" s="148">
        <v>1</v>
      </c>
      <c r="P114" s="148" t="s">
        <v>1339</v>
      </c>
      <c r="Q114" s="157">
        <v>0.62</v>
      </c>
      <c r="R114" s="158">
        <f>TRUNC((M114*Q114*F114)+(M114*(1-Q114)),2)</f>
        <v>6796.42</v>
      </c>
    </row>
    <row r="115" spans="1:18">
      <c r="A115" s="148" t="str">
        <f t="shared" si="4"/>
        <v>241351001</v>
      </c>
      <c r="B115" s="162" t="s">
        <v>1466</v>
      </c>
      <c r="C115" s="161" t="s">
        <v>2115</v>
      </c>
      <c r="D115" s="150" t="s">
        <v>2257</v>
      </c>
      <c r="E115" s="160" t="s">
        <v>1266</v>
      </c>
      <c r="F115" s="165" t="s">
        <v>1340</v>
      </c>
      <c r="G115" s="165" t="s">
        <v>1340</v>
      </c>
      <c r="H115" s="165" t="s">
        <v>1340</v>
      </c>
      <c r="I115" s="165" t="s">
        <v>1340</v>
      </c>
      <c r="J115" s="153">
        <v>0</v>
      </c>
      <c r="K115" s="164" t="s">
        <v>1340</v>
      </c>
      <c r="L115" s="165"/>
      <c r="M115" s="166" t="s">
        <v>1340</v>
      </c>
      <c r="N115" s="160">
        <v>1</v>
      </c>
      <c r="O115" s="148">
        <v>0</v>
      </c>
      <c r="P115" s="148" t="s">
        <v>1339</v>
      </c>
      <c r="Q115" s="157" t="s">
        <v>1340</v>
      </c>
      <c r="R115" s="158">
        <v>2339.0700000000002</v>
      </c>
    </row>
    <row r="116" spans="1:18">
      <c r="A116" s="148" t="str">
        <f t="shared" si="4"/>
        <v>240059001</v>
      </c>
      <c r="B116" s="160" t="s">
        <v>1287</v>
      </c>
      <c r="C116" s="161" t="s">
        <v>2034</v>
      </c>
      <c r="D116" s="150" t="s">
        <v>2186</v>
      </c>
      <c r="E116" s="160" t="s">
        <v>1266</v>
      </c>
      <c r="F116" s="169">
        <v>1.1037999999999999</v>
      </c>
      <c r="G116" s="187">
        <v>0.497</v>
      </c>
      <c r="H116" s="187">
        <v>4.1000000000000002E-2</v>
      </c>
      <c r="I116" s="187">
        <v>0.53800000000000003</v>
      </c>
      <c r="J116" s="153">
        <v>0</v>
      </c>
      <c r="K116" s="164" t="s">
        <v>1379</v>
      </c>
      <c r="L116" s="188"/>
      <c r="M116" s="190">
        <v>8095.97</v>
      </c>
      <c r="N116" s="148">
        <v>0</v>
      </c>
      <c r="O116" s="148">
        <v>0</v>
      </c>
      <c r="P116" s="148" t="s">
        <v>1339</v>
      </c>
      <c r="Q116" s="157">
        <v>0.68300000000000005</v>
      </c>
      <c r="R116" s="158">
        <f>TRUNC((M116*Q116*F116)+(M116*(1-Q116)),2)</f>
        <v>8669.93</v>
      </c>
    </row>
    <row r="117" spans="1:18">
      <c r="A117" s="148" t="str">
        <f t="shared" si="4"/>
        <v>240106001</v>
      </c>
      <c r="B117" s="160" t="s">
        <v>1303</v>
      </c>
      <c r="C117" s="161" t="s">
        <v>2050</v>
      </c>
      <c r="D117" s="150" t="s">
        <v>2178</v>
      </c>
      <c r="E117" s="160" t="s">
        <v>1266</v>
      </c>
      <c r="F117" s="169">
        <v>1.1037999999999999</v>
      </c>
      <c r="G117" s="187">
        <v>0.29499999999999998</v>
      </c>
      <c r="H117" s="187">
        <v>4.0000000000000001E-3</v>
      </c>
      <c r="I117" s="187">
        <v>0.29899999999999999</v>
      </c>
      <c r="J117" s="153">
        <v>0.24940000000000001</v>
      </c>
      <c r="K117" s="164" t="s">
        <v>1380</v>
      </c>
      <c r="L117" s="188"/>
      <c r="M117" s="190">
        <v>8095.97</v>
      </c>
      <c r="N117" s="148">
        <v>0</v>
      </c>
      <c r="O117" s="148">
        <v>0</v>
      </c>
      <c r="P117" s="148" t="s">
        <v>1339</v>
      </c>
      <c r="Q117" s="157">
        <v>0.68300000000000005</v>
      </c>
      <c r="R117" s="158">
        <f>TRUNC((M117*Q117*F117)+(M117*(1-Q117)),2)</f>
        <v>8669.93</v>
      </c>
    </row>
    <row r="118" spans="1:18">
      <c r="A118" s="148" t="str">
        <f t="shared" si="4"/>
        <v>240106006</v>
      </c>
      <c r="B118" s="160" t="s">
        <v>1303</v>
      </c>
      <c r="C118" s="161" t="s">
        <v>2050</v>
      </c>
      <c r="D118" s="150" t="s">
        <v>2178</v>
      </c>
      <c r="E118" s="160" t="s">
        <v>1266</v>
      </c>
      <c r="F118" s="169">
        <v>1.1037999999999999</v>
      </c>
      <c r="G118" s="187">
        <v>0.29499999999999998</v>
      </c>
      <c r="H118" s="187">
        <v>4.0000000000000001E-3</v>
      </c>
      <c r="I118" s="187">
        <v>0.29899999999999999</v>
      </c>
      <c r="J118" s="153">
        <v>0.24940000000000001</v>
      </c>
      <c r="K118" s="164" t="s">
        <v>1380</v>
      </c>
      <c r="L118" s="188"/>
      <c r="M118" s="190">
        <v>8095.97</v>
      </c>
      <c r="N118" s="148">
        <v>0</v>
      </c>
      <c r="O118" s="148">
        <v>0</v>
      </c>
      <c r="P118" s="148" t="s">
        <v>1344</v>
      </c>
      <c r="Q118" s="157">
        <v>0.68300000000000005</v>
      </c>
      <c r="R118" s="158">
        <f>TRUNC((M118*Q118*F118)+(M118*(1-Q118)),2)</f>
        <v>8669.93</v>
      </c>
    </row>
    <row r="119" spans="1:18">
      <c r="A119" s="148" t="str">
        <f t="shared" si="4"/>
        <v>241306001</v>
      </c>
      <c r="B119" s="162" t="s">
        <v>1468</v>
      </c>
      <c r="C119" s="161" t="s">
        <v>2073</v>
      </c>
      <c r="D119" s="150" t="s">
        <v>2217</v>
      </c>
      <c r="E119" s="160" t="s">
        <v>1266</v>
      </c>
      <c r="F119" s="165" t="s">
        <v>1340</v>
      </c>
      <c r="G119" s="165" t="s">
        <v>1340</v>
      </c>
      <c r="H119" s="165" t="s">
        <v>1340</v>
      </c>
      <c r="I119" s="165" t="s">
        <v>1340</v>
      </c>
      <c r="J119" s="153">
        <v>0</v>
      </c>
      <c r="K119" s="164" t="s">
        <v>1340</v>
      </c>
      <c r="L119" s="165"/>
      <c r="M119" s="166" t="s">
        <v>1340</v>
      </c>
      <c r="N119" s="160">
        <v>1</v>
      </c>
      <c r="O119" s="148">
        <v>0</v>
      </c>
      <c r="P119" s="148" t="s">
        <v>1339</v>
      </c>
      <c r="Q119" s="157" t="s">
        <v>1340</v>
      </c>
      <c r="R119" s="158">
        <v>1989.48</v>
      </c>
    </row>
    <row r="120" spans="1:18">
      <c r="A120" s="148" t="str">
        <f t="shared" si="4"/>
        <v>240088001</v>
      </c>
      <c r="B120" s="160" t="s">
        <v>1298</v>
      </c>
      <c r="C120" s="161" t="s">
        <v>2045</v>
      </c>
      <c r="D120" s="150" t="s">
        <v>2194</v>
      </c>
      <c r="E120" s="160" t="s">
        <v>1266</v>
      </c>
      <c r="F120" s="169">
        <v>1.0054000000000001</v>
      </c>
      <c r="G120" s="187">
        <v>0.47</v>
      </c>
      <c r="H120" s="187">
        <v>0.109</v>
      </c>
      <c r="I120" s="187">
        <v>0.57899999999999996</v>
      </c>
      <c r="J120" s="153">
        <v>0.23</v>
      </c>
      <c r="K120" s="164" t="s">
        <v>1379</v>
      </c>
      <c r="L120" s="188"/>
      <c r="M120" s="190">
        <v>8095.97</v>
      </c>
      <c r="N120" s="148">
        <v>0</v>
      </c>
      <c r="O120" s="148">
        <v>0</v>
      </c>
      <c r="P120" s="148" t="s">
        <v>1339</v>
      </c>
      <c r="Q120" s="157">
        <v>0.68300000000000005</v>
      </c>
      <c r="R120" s="158">
        <f>TRUNC((M120*Q120*F120)+(M120*(1-Q120)),2)</f>
        <v>8125.82</v>
      </c>
    </row>
    <row r="121" spans="1:18">
      <c r="A121" s="148" t="str">
        <f t="shared" si="4"/>
        <v>240056001</v>
      </c>
      <c r="B121" s="160" t="s">
        <v>1285</v>
      </c>
      <c r="C121" s="161" t="s">
        <v>2032</v>
      </c>
      <c r="D121" s="150" t="s">
        <v>2185</v>
      </c>
      <c r="E121" s="160" t="s">
        <v>1266</v>
      </c>
      <c r="F121" s="169">
        <v>1.1037999999999999</v>
      </c>
      <c r="G121" s="187">
        <v>0.48699999999999999</v>
      </c>
      <c r="H121" s="187">
        <v>0.04</v>
      </c>
      <c r="I121" s="187">
        <v>0.52700000000000002</v>
      </c>
      <c r="J121" s="153">
        <v>0</v>
      </c>
      <c r="K121" s="164" t="s">
        <v>1380</v>
      </c>
      <c r="L121" s="188"/>
      <c r="M121" s="190">
        <v>8095.97</v>
      </c>
      <c r="N121" s="148">
        <v>0</v>
      </c>
      <c r="O121" s="148">
        <v>0</v>
      </c>
      <c r="P121" s="148" t="s">
        <v>1339</v>
      </c>
      <c r="Q121" s="157">
        <v>0.68300000000000005</v>
      </c>
      <c r="R121" s="158">
        <f>TRUNC((M121*Q121*F121)+(M121*(1-Q121)),2)</f>
        <v>8669.93</v>
      </c>
    </row>
    <row r="122" spans="1:18">
      <c r="A122" s="148" t="str">
        <f t="shared" si="4"/>
        <v>241311001</v>
      </c>
      <c r="B122" s="162" t="s">
        <v>1497</v>
      </c>
      <c r="C122" s="161" t="s">
        <v>2076</v>
      </c>
      <c r="D122" s="150" t="s">
        <v>2220</v>
      </c>
      <c r="E122" s="160" t="s">
        <v>1266</v>
      </c>
      <c r="F122" s="165" t="s">
        <v>1340</v>
      </c>
      <c r="G122" s="165" t="s">
        <v>1340</v>
      </c>
      <c r="H122" s="165" t="s">
        <v>1340</v>
      </c>
      <c r="I122" s="165" t="s">
        <v>1340</v>
      </c>
      <c r="J122" s="153">
        <v>0</v>
      </c>
      <c r="K122" s="164" t="s">
        <v>1340</v>
      </c>
      <c r="L122" s="165"/>
      <c r="M122" s="166" t="s">
        <v>1340</v>
      </c>
      <c r="N122" s="160">
        <v>1</v>
      </c>
      <c r="O122" s="148">
        <v>0</v>
      </c>
      <c r="P122" s="148" t="s">
        <v>1339</v>
      </c>
      <c r="Q122" s="157" t="s">
        <v>1340</v>
      </c>
      <c r="R122" s="158">
        <v>3868.12</v>
      </c>
    </row>
    <row r="123" spans="1:18">
      <c r="A123" s="148" t="str">
        <f t="shared" si="4"/>
        <v>521349001</v>
      </c>
      <c r="B123" s="160" t="s">
        <v>1530</v>
      </c>
      <c r="C123" s="161" t="s">
        <v>2162</v>
      </c>
      <c r="D123" s="150" t="s">
        <v>2286</v>
      </c>
      <c r="E123" s="160" t="s">
        <v>1327</v>
      </c>
      <c r="F123" s="169" t="s">
        <v>1340</v>
      </c>
      <c r="G123" s="165" t="s">
        <v>1340</v>
      </c>
      <c r="H123" s="165" t="s">
        <v>1340</v>
      </c>
      <c r="I123" s="165" t="s">
        <v>1340</v>
      </c>
      <c r="J123" s="153">
        <v>0</v>
      </c>
      <c r="K123" s="164" t="s">
        <v>1340</v>
      </c>
      <c r="L123" s="161"/>
      <c r="M123" s="190" t="s">
        <v>1340</v>
      </c>
      <c r="N123" s="160">
        <v>1</v>
      </c>
      <c r="O123" s="160">
        <v>1</v>
      </c>
      <c r="P123" s="160" t="s">
        <v>1339</v>
      </c>
      <c r="Q123" s="157" t="s">
        <v>1340</v>
      </c>
      <c r="R123" s="158">
        <v>1996.1174730978614</v>
      </c>
    </row>
    <row r="124" spans="1:18">
      <c r="A124" s="148" t="str">
        <f t="shared" si="4"/>
        <v>241320001</v>
      </c>
      <c r="B124" s="162" t="s">
        <v>1443</v>
      </c>
      <c r="C124" s="161" t="s">
        <v>2085</v>
      </c>
      <c r="D124" s="150" t="s">
        <v>2229</v>
      </c>
      <c r="E124" s="160" t="s">
        <v>1266</v>
      </c>
      <c r="F124" s="165" t="s">
        <v>1340</v>
      </c>
      <c r="G124" s="165" t="s">
        <v>1340</v>
      </c>
      <c r="H124" s="165" t="s">
        <v>1340</v>
      </c>
      <c r="I124" s="165" t="s">
        <v>1340</v>
      </c>
      <c r="J124" s="153">
        <v>0</v>
      </c>
      <c r="K124" s="164" t="s">
        <v>1340</v>
      </c>
      <c r="L124" s="165"/>
      <c r="M124" s="166" t="s">
        <v>1340</v>
      </c>
      <c r="N124" s="160">
        <v>1</v>
      </c>
      <c r="O124" s="148">
        <v>0</v>
      </c>
      <c r="P124" s="148" t="s">
        <v>1339</v>
      </c>
      <c r="Q124" s="157" t="s">
        <v>1340</v>
      </c>
      <c r="R124" s="158">
        <v>2184.58</v>
      </c>
    </row>
    <row r="125" spans="1:18">
      <c r="A125" s="148" t="str">
        <f t="shared" si="4"/>
        <v>241305001</v>
      </c>
      <c r="B125" s="162" t="s">
        <v>1489</v>
      </c>
      <c r="C125" s="161" t="s">
        <v>2072</v>
      </c>
      <c r="D125" s="150" t="s">
        <v>2216</v>
      </c>
      <c r="E125" s="160" t="s">
        <v>1266</v>
      </c>
      <c r="F125" s="165" t="s">
        <v>1340</v>
      </c>
      <c r="G125" s="165" t="s">
        <v>1340</v>
      </c>
      <c r="H125" s="165" t="s">
        <v>1340</v>
      </c>
      <c r="I125" s="165" t="s">
        <v>1340</v>
      </c>
      <c r="J125" s="153">
        <v>0</v>
      </c>
      <c r="K125" s="164" t="s">
        <v>1340</v>
      </c>
      <c r="L125" s="165"/>
      <c r="M125" s="166" t="s">
        <v>1340</v>
      </c>
      <c r="N125" s="160">
        <v>1</v>
      </c>
      <c r="O125" s="148">
        <v>0</v>
      </c>
      <c r="P125" s="148" t="s">
        <v>1339</v>
      </c>
      <c r="Q125" s="157" t="s">
        <v>1340</v>
      </c>
      <c r="R125" s="158">
        <v>2905.48</v>
      </c>
    </row>
    <row r="126" spans="1:18">
      <c r="A126" s="148" t="str">
        <f t="shared" si="4"/>
        <v>241328001</v>
      </c>
      <c r="B126" s="162" t="s">
        <v>1511</v>
      </c>
      <c r="C126" s="161" t="s">
        <v>2092</v>
      </c>
      <c r="D126" s="150" t="s">
        <v>2236</v>
      </c>
      <c r="E126" s="160" t="s">
        <v>1266</v>
      </c>
      <c r="F126" s="165" t="s">
        <v>1340</v>
      </c>
      <c r="G126" s="165" t="s">
        <v>1340</v>
      </c>
      <c r="H126" s="165" t="s">
        <v>1340</v>
      </c>
      <c r="I126" s="165" t="s">
        <v>1340</v>
      </c>
      <c r="J126" s="153">
        <v>0</v>
      </c>
      <c r="K126" s="164" t="s">
        <v>1340</v>
      </c>
      <c r="L126" s="165"/>
      <c r="M126" s="166" t="s">
        <v>1340</v>
      </c>
      <c r="N126" s="160">
        <v>1</v>
      </c>
      <c r="O126" s="148">
        <v>0</v>
      </c>
      <c r="P126" s="148" t="s">
        <v>1339</v>
      </c>
      <c r="Q126" s="157" t="s">
        <v>1340</v>
      </c>
      <c r="R126" s="158">
        <v>3086.74</v>
      </c>
    </row>
    <row r="127" spans="1:18">
      <c r="A127" s="148" t="str">
        <f t="shared" si="4"/>
        <v>240100001</v>
      </c>
      <c r="B127" s="148" t="s">
        <v>1300</v>
      </c>
      <c r="C127" s="161" t="s">
        <v>2047</v>
      </c>
      <c r="D127" s="150" t="s">
        <v>2196</v>
      </c>
      <c r="E127" s="160" t="s">
        <v>1266</v>
      </c>
      <c r="F127" s="169">
        <v>0.90129999999999999</v>
      </c>
      <c r="G127" s="187">
        <v>0.375</v>
      </c>
      <c r="H127" s="187">
        <v>1.6E-2</v>
      </c>
      <c r="I127" s="187">
        <v>0.39100000000000001</v>
      </c>
      <c r="J127" s="153">
        <v>4.6800000000000001E-2</v>
      </c>
      <c r="K127" s="164" t="s">
        <v>1379</v>
      </c>
      <c r="L127" s="188"/>
      <c r="M127" s="190">
        <v>8095.97</v>
      </c>
      <c r="N127" s="148">
        <v>0</v>
      </c>
      <c r="O127" s="148">
        <v>0</v>
      </c>
      <c r="P127" s="148" t="s">
        <v>1339</v>
      </c>
      <c r="Q127" s="157">
        <v>0.62</v>
      </c>
      <c r="R127" s="158">
        <f>TRUNC((M127*Q127*F127)+(M127*(1-Q127)),2)</f>
        <v>7600.54</v>
      </c>
    </row>
    <row r="128" spans="1:18">
      <c r="A128" s="148" t="str">
        <f t="shared" si="4"/>
        <v>240100006</v>
      </c>
      <c r="B128" s="160" t="s">
        <v>1300</v>
      </c>
      <c r="C128" s="161" t="s">
        <v>2047</v>
      </c>
      <c r="D128" s="150" t="s">
        <v>2196</v>
      </c>
      <c r="E128" s="160" t="s">
        <v>1266</v>
      </c>
      <c r="F128" s="169">
        <v>0.90129999999999999</v>
      </c>
      <c r="G128" s="187">
        <v>0.375</v>
      </c>
      <c r="H128" s="187">
        <v>1.6E-2</v>
      </c>
      <c r="I128" s="187">
        <v>0.39100000000000001</v>
      </c>
      <c r="J128" s="153">
        <v>4.6800000000000001E-2</v>
      </c>
      <c r="K128" s="164" t="s">
        <v>1379</v>
      </c>
      <c r="L128" s="188"/>
      <c r="M128" s="190">
        <v>8095.97</v>
      </c>
      <c r="N128" s="148">
        <v>0</v>
      </c>
      <c r="O128" s="148">
        <v>0</v>
      </c>
      <c r="P128" s="148" t="s">
        <v>1344</v>
      </c>
      <c r="Q128" s="157">
        <v>0.62</v>
      </c>
      <c r="R128" s="158">
        <f>TRUNC((M128*Q128*F128)+(M128*(1-Q128)),2)</f>
        <v>7600.54</v>
      </c>
    </row>
    <row r="129" spans="1:18">
      <c r="A129" s="148" t="str">
        <f t="shared" si="4"/>
        <v>241347001</v>
      </c>
      <c r="B129" s="162" t="s">
        <v>1481</v>
      </c>
      <c r="C129" s="161" t="s">
        <v>2111</v>
      </c>
      <c r="D129" s="150" t="s">
        <v>2253</v>
      </c>
      <c r="E129" s="160" t="s">
        <v>1266</v>
      </c>
      <c r="F129" s="165" t="s">
        <v>1340</v>
      </c>
      <c r="G129" s="165" t="s">
        <v>1340</v>
      </c>
      <c r="H129" s="165" t="s">
        <v>1340</v>
      </c>
      <c r="I129" s="165" t="s">
        <v>1340</v>
      </c>
      <c r="J129" s="153">
        <v>0</v>
      </c>
      <c r="K129" s="164" t="s">
        <v>1340</v>
      </c>
      <c r="L129" s="165"/>
      <c r="M129" s="166" t="s">
        <v>1340</v>
      </c>
      <c r="N129" s="160">
        <v>1</v>
      </c>
      <c r="O129" s="148">
        <v>0</v>
      </c>
      <c r="P129" s="148" t="s">
        <v>1339</v>
      </c>
      <c r="Q129" s="157" t="s">
        <v>1340</v>
      </c>
      <c r="R129" s="158">
        <v>2635.85</v>
      </c>
    </row>
    <row r="130" spans="1:18">
      <c r="A130" s="148" t="str">
        <f t="shared" si="4"/>
        <v>241371001</v>
      </c>
      <c r="B130" s="162" t="s">
        <v>1477</v>
      </c>
      <c r="C130" s="161" t="s">
        <v>2134</v>
      </c>
      <c r="D130" s="150" t="s">
        <v>2276</v>
      </c>
      <c r="E130" s="160" t="s">
        <v>1266</v>
      </c>
      <c r="F130" s="165" t="s">
        <v>1340</v>
      </c>
      <c r="G130" s="165" t="s">
        <v>1340</v>
      </c>
      <c r="H130" s="165" t="s">
        <v>1340</v>
      </c>
      <c r="I130" s="165" t="s">
        <v>1340</v>
      </c>
      <c r="J130" s="153">
        <v>0</v>
      </c>
      <c r="K130" s="164" t="s">
        <v>1340</v>
      </c>
      <c r="L130" s="165"/>
      <c r="M130" s="166" t="s">
        <v>1340</v>
      </c>
      <c r="N130" s="160">
        <v>1</v>
      </c>
      <c r="O130" s="148">
        <v>0</v>
      </c>
      <c r="P130" s="148" t="s">
        <v>1339</v>
      </c>
      <c r="Q130" s="157" t="s">
        <v>1340</v>
      </c>
      <c r="R130" s="158">
        <v>2023.63</v>
      </c>
    </row>
    <row r="131" spans="1:18">
      <c r="A131" s="148" t="str">
        <f t="shared" si="4"/>
        <v>241315001</v>
      </c>
      <c r="B131" s="162" t="s">
        <v>1500</v>
      </c>
      <c r="C131" s="161" t="s">
        <v>2080</v>
      </c>
      <c r="D131" s="150" t="s">
        <v>2224</v>
      </c>
      <c r="E131" s="160" t="s">
        <v>1266</v>
      </c>
      <c r="F131" s="165" t="s">
        <v>1340</v>
      </c>
      <c r="G131" s="165" t="s">
        <v>1340</v>
      </c>
      <c r="H131" s="165" t="s">
        <v>1340</v>
      </c>
      <c r="I131" s="165" t="s">
        <v>1340</v>
      </c>
      <c r="J131" s="153">
        <v>0</v>
      </c>
      <c r="K131" s="164" t="s">
        <v>1340</v>
      </c>
      <c r="L131" s="165"/>
      <c r="M131" s="166" t="s">
        <v>1340</v>
      </c>
      <c r="N131" s="160">
        <v>1</v>
      </c>
      <c r="O131" s="148">
        <v>0</v>
      </c>
      <c r="P131" s="148" t="s">
        <v>1339</v>
      </c>
      <c r="Q131" s="157" t="s">
        <v>1340</v>
      </c>
      <c r="R131" s="158">
        <v>2160.21</v>
      </c>
    </row>
    <row r="132" spans="1:18">
      <c r="A132" s="148" t="str">
        <f t="shared" si="4"/>
        <v>350011001</v>
      </c>
      <c r="B132" s="160" t="s">
        <v>1315</v>
      </c>
      <c r="C132" s="167" t="s">
        <v>2146</v>
      </c>
      <c r="D132" s="150" t="s">
        <v>2208</v>
      </c>
      <c r="E132" s="160" t="s">
        <v>1316</v>
      </c>
      <c r="F132" s="168">
        <v>0.86280000000000001</v>
      </c>
      <c r="G132" s="187">
        <v>0.318</v>
      </c>
      <c r="H132" s="187">
        <v>1.2E-2</v>
      </c>
      <c r="I132" s="187">
        <v>0.33</v>
      </c>
      <c r="J132" s="153">
        <v>0</v>
      </c>
      <c r="K132" s="164" t="s">
        <v>1380</v>
      </c>
      <c r="L132" s="161"/>
      <c r="M132" s="190">
        <v>8095.97</v>
      </c>
      <c r="N132" s="148">
        <v>0</v>
      </c>
      <c r="O132" s="148">
        <v>1</v>
      </c>
      <c r="P132" s="148" t="s">
        <v>1339</v>
      </c>
      <c r="Q132" s="157">
        <v>0.62</v>
      </c>
      <c r="R132" s="158">
        <f>TRUNC((M132*Q132*F132)+(M132*(1-Q132)),2)</f>
        <v>7407.29</v>
      </c>
    </row>
    <row r="133" spans="1:18">
      <c r="A133" s="148" t="str">
        <f t="shared" ref="A133:A164" si="5">B133&amp;P133</f>
        <v>350011006</v>
      </c>
      <c r="B133" s="160" t="s">
        <v>1315</v>
      </c>
      <c r="C133" s="167" t="s">
        <v>2146</v>
      </c>
      <c r="D133" s="150" t="s">
        <v>2208</v>
      </c>
      <c r="E133" s="160" t="s">
        <v>1316</v>
      </c>
      <c r="F133" s="168">
        <v>0.86280000000000001</v>
      </c>
      <c r="G133" s="187">
        <v>0.318</v>
      </c>
      <c r="H133" s="187">
        <v>1.2E-2</v>
      </c>
      <c r="I133" s="187">
        <v>0.33</v>
      </c>
      <c r="J133" s="153">
        <v>0</v>
      </c>
      <c r="K133" s="164" t="s">
        <v>1380</v>
      </c>
      <c r="L133" s="161"/>
      <c r="M133" s="190">
        <v>8095.97</v>
      </c>
      <c r="N133" s="148">
        <v>0</v>
      </c>
      <c r="O133" s="160">
        <v>1</v>
      </c>
      <c r="P133" s="148" t="s">
        <v>1344</v>
      </c>
      <c r="Q133" s="157">
        <v>0.62</v>
      </c>
      <c r="R133" s="158">
        <f>TRUNC((M133*Q133*F133)+(M133*(1-Q133)),2)</f>
        <v>7407.29</v>
      </c>
    </row>
    <row r="134" spans="1:18">
      <c r="A134" s="148" t="str">
        <f t="shared" si="5"/>
        <v>244018001</v>
      </c>
      <c r="B134" s="148" t="s">
        <v>2340</v>
      </c>
      <c r="C134" s="161" t="s">
        <v>2339</v>
      </c>
      <c r="D134" s="150" t="s">
        <v>2285</v>
      </c>
      <c r="E134" s="160" t="s">
        <v>1266</v>
      </c>
      <c r="F134" s="169">
        <v>1.077</v>
      </c>
      <c r="G134" s="187">
        <v>0.35399999999999998</v>
      </c>
      <c r="H134" s="187">
        <v>2.1000000000000001E-2</v>
      </c>
      <c r="I134" s="187">
        <v>0.375</v>
      </c>
      <c r="J134" s="153">
        <v>0.3871</v>
      </c>
      <c r="K134" s="164" t="s">
        <v>1380</v>
      </c>
      <c r="L134" s="188"/>
      <c r="M134" s="190">
        <v>8095.97</v>
      </c>
      <c r="N134" s="148">
        <v>0</v>
      </c>
      <c r="O134" s="148">
        <v>0</v>
      </c>
      <c r="P134" s="148" t="s">
        <v>1339</v>
      </c>
      <c r="Q134" s="157">
        <v>0.68300000000000005</v>
      </c>
      <c r="R134" s="158">
        <f>TRUNC((M134*Q134*F134)+(M134*(1-Q134)),2)</f>
        <v>8521.74</v>
      </c>
    </row>
    <row r="135" spans="1:18">
      <c r="A135" s="148" t="str">
        <f t="shared" si="5"/>
        <v>241381001</v>
      </c>
      <c r="B135" s="160" t="s">
        <v>1436</v>
      </c>
      <c r="C135" s="167" t="s">
        <v>2145</v>
      </c>
      <c r="D135" s="150" t="s">
        <v>2285</v>
      </c>
      <c r="E135" s="160" t="s">
        <v>1266</v>
      </c>
      <c r="F135" s="165" t="s">
        <v>1340</v>
      </c>
      <c r="G135" s="165" t="s">
        <v>1340</v>
      </c>
      <c r="H135" s="165" t="s">
        <v>1340</v>
      </c>
      <c r="I135" s="165" t="s">
        <v>1340</v>
      </c>
      <c r="J135" s="153">
        <v>0</v>
      </c>
      <c r="K135" s="164" t="s">
        <v>1340</v>
      </c>
      <c r="L135" s="161"/>
      <c r="M135" s="166" t="s">
        <v>1340</v>
      </c>
      <c r="N135" s="148">
        <v>1</v>
      </c>
      <c r="O135" s="148">
        <v>0</v>
      </c>
      <c r="P135" s="148" t="s">
        <v>1339</v>
      </c>
      <c r="Q135" s="157" t="s">
        <v>1340</v>
      </c>
      <c r="R135" s="158">
        <v>1359.8</v>
      </c>
    </row>
    <row r="136" spans="1:18">
      <c r="A136" s="148" t="str">
        <f t="shared" si="5"/>
        <v>241303001</v>
      </c>
      <c r="B136" s="162" t="s">
        <v>1472</v>
      </c>
      <c r="C136" s="161" t="s">
        <v>2069</v>
      </c>
      <c r="D136" s="150" t="s">
        <v>2215</v>
      </c>
      <c r="E136" s="160" t="s">
        <v>1266</v>
      </c>
      <c r="F136" s="165" t="s">
        <v>1340</v>
      </c>
      <c r="G136" s="165" t="s">
        <v>1340</v>
      </c>
      <c r="H136" s="165" t="s">
        <v>1340</v>
      </c>
      <c r="I136" s="165" t="s">
        <v>1340</v>
      </c>
      <c r="J136" s="153">
        <v>0</v>
      </c>
      <c r="K136" s="164" t="s">
        <v>1340</v>
      </c>
      <c r="L136" s="165"/>
      <c r="M136" s="166" t="s">
        <v>1340</v>
      </c>
      <c r="N136" s="160">
        <v>1</v>
      </c>
      <c r="O136" s="148">
        <v>0</v>
      </c>
      <c r="P136" s="148" t="s">
        <v>1339</v>
      </c>
      <c r="Q136" s="157" t="s">
        <v>1340</v>
      </c>
      <c r="R136" s="158">
        <v>6576.72</v>
      </c>
    </row>
    <row r="137" spans="1:18">
      <c r="A137" s="148" t="str">
        <f t="shared" si="5"/>
        <v>430027001</v>
      </c>
      <c r="B137" s="160" t="s">
        <v>1323</v>
      </c>
      <c r="C137" s="161" t="s">
        <v>2152</v>
      </c>
      <c r="D137" s="150" t="s">
        <v>2210</v>
      </c>
      <c r="E137" s="160" t="s">
        <v>1322</v>
      </c>
      <c r="F137" s="170">
        <v>0.83020000000000005</v>
      </c>
      <c r="G137" s="187">
        <v>0.17699999999999999</v>
      </c>
      <c r="H137" s="187">
        <v>1.7000000000000001E-2</v>
      </c>
      <c r="I137" s="187">
        <v>0.19400000000000001</v>
      </c>
      <c r="J137" s="153">
        <v>0</v>
      </c>
      <c r="K137" s="164" t="s">
        <v>1380</v>
      </c>
      <c r="L137" s="161"/>
      <c r="M137" s="190">
        <v>8095.97</v>
      </c>
      <c r="N137" s="160">
        <v>0</v>
      </c>
      <c r="O137" s="160">
        <v>1</v>
      </c>
      <c r="P137" s="160" t="s">
        <v>1339</v>
      </c>
      <c r="Q137" s="157">
        <v>0.62</v>
      </c>
      <c r="R137" s="158">
        <f>TRUNC((M137*Q137*F137)+(M137*(1-Q137)),2)</f>
        <v>7243.65</v>
      </c>
    </row>
    <row r="138" spans="1:18">
      <c r="A138" s="148" t="str">
        <f t="shared" si="5"/>
        <v>430027006</v>
      </c>
      <c r="B138" s="160" t="s">
        <v>1323</v>
      </c>
      <c r="C138" s="161" t="s">
        <v>2152</v>
      </c>
      <c r="D138" s="150" t="s">
        <v>2210</v>
      </c>
      <c r="E138" s="160" t="s">
        <v>1322</v>
      </c>
      <c r="F138" s="169">
        <v>0.83020000000000005</v>
      </c>
      <c r="G138" s="187">
        <v>0.17699999999999999</v>
      </c>
      <c r="H138" s="187">
        <v>1.7000000000000001E-2</v>
      </c>
      <c r="I138" s="187">
        <v>0.19400000000000001</v>
      </c>
      <c r="J138" s="153">
        <v>0</v>
      </c>
      <c r="K138" s="164" t="s">
        <v>1380</v>
      </c>
      <c r="L138" s="161"/>
      <c r="M138" s="190">
        <v>8095.97</v>
      </c>
      <c r="N138" s="160">
        <v>0</v>
      </c>
      <c r="O138" s="160">
        <v>1</v>
      </c>
      <c r="P138" s="148" t="s">
        <v>1344</v>
      </c>
      <c r="Q138" s="157">
        <v>0.62</v>
      </c>
      <c r="R138" s="158">
        <f>TRUNC((M138*Q138*F138)+(M138*(1-Q138)),2)</f>
        <v>7243.65</v>
      </c>
    </row>
    <row r="139" spans="1:18">
      <c r="A139" s="148" t="str">
        <f t="shared" si="5"/>
        <v>241302001</v>
      </c>
      <c r="B139" s="162" t="s">
        <v>1438</v>
      </c>
      <c r="C139" s="161" t="s">
        <v>2068</v>
      </c>
      <c r="D139" s="150" t="s">
        <v>2214</v>
      </c>
      <c r="E139" s="160" t="s">
        <v>1266</v>
      </c>
      <c r="F139" s="165" t="s">
        <v>1340</v>
      </c>
      <c r="G139" s="165" t="s">
        <v>1340</v>
      </c>
      <c r="H139" s="165" t="s">
        <v>1340</v>
      </c>
      <c r="I139" s="165" t="s">
        <v>1340</v>
      </c>
      <c r="J139" s="153">
        <v>0</v>
      </c>
      <c r="K139" s="164" t="s">
        <v>1340</v>
      </c>
      <c r="L139" s="165"/>
      <c r="M139" s="166" t="s">
        <v>1340</v>
      </c>
      <c r="N139" s="160">
        <v>1</v>
      </c>
      <c r="O139" s="148">
        <v>0</v>
      </c>
      <c r="P139" s="148" t="s">
        <v>1339</v>
      </c>
      <c r="Q139" s="157" t="s">
        <v>1340</v>
      </c>
      <c r="R139" s="158">
        <v>4085.44</v>
      </c>
    </row>
    <row r="140" spans="1:18">
      <c r="A140" s="148" t="str">
        <f t="shared" si="5"/>
        <v>241304001</v>
      </c>
      <c r="B140" s="162" t="s">
        <v>2070</v>
      </c>
      <c r="C140" s="161" t="s">
        <v>2071</v>
      </c>
      <c r="D140" s="150" t="s">
        <v>2290</v>
      </c>
      <c r="E140" s="160" t="s">
        <v>1266</v>
      </c>
      <c r="F140" s="165" t="s">
        <v>1340</v>
      </c>
      <c r="G140" s="165" t="s">
        <v>1340</v>
      </c>
      <c r="H140" s="165" t="s">
        <v>1340</v>
      </c>
      <c r="I140" s="165" t="s">
        <v>1340</v>
      </c>
      <c r="J140" s="153">
        <v>0</v>
      </c>
      <c r="K140" s="164" t="s">
        <v>1340</v>
      </c>
      <c r="L140" s="165"/>
      <c r="M140" s="166" t="s">
        <v>1340</v>
      </c>
      <c r="N140" s="160">
        <v>1</v>
      </c>
      <c r="O140" s="148">
        <v>0</v>
      </c>
      <c r="P140" s="148" t="s">
        <v>1339</v>
      </c>
      <c r="Q140" s="157" t="s">
        <v>1340</v>
      </c>
      <c r="R140" s="158">
        <v>1996.1174730978614</v>
      </c>
    </row>
    <row r="141" spans="1:18">
      <c r="A141" s="148" t="str">
        <f t="shared" si="5"/>
        <v>240022001</v>
      </c>
      <c r="B141" s="160" t="s">
        <v>1274</v>
      </c>
      <c r="C141" s="161" t="s">
        <v>2021</v>
      </c>
      <c r="D141" s="150" t="s">
        <v>2175</v>
      </c>
      <c r="E141" s="160" t="s">
        <v>1266</v>
      </c>
      <c r="F141" s="169">
        <v>0.90129999999999999</v>
      </c>
      <c r="G141" s="187">
        <v>0.54500000000000004</v>
      </c>
      <c r="H141" s="187">
        <v>3.2000000000000001E-2</v>
      </c>
      <c r="I141" s="187">
        <v>0.57700000000000007</v>
      </c>
      <c r="J141" s="153">
        <v>0.23</v>
      </c>
      <c r="K141" s="164" t="s">
        <v>1379</v>
      </c>
      <c r="L141" s="188"/>
      <c r="M141" s="190">
        <v>8095.97</v>
      </c>
      <c r="N141" s="148">
        <v>0</v>
      </c>
      <c r="O141" s="148">
        <v>0</v>
      </c>
      <c r="P141" s="148" t="s">
        <v>1339</v>
      </c>
      <c r="Q141" s="157">
        <v>0.62</v>
      </c>
      <c r="R141" s="158">
        <f>TRUNC((M141*Q141*F141)+(M141*(1-Q141)),2)</f>
        <v>7600.54</v>
      </c>
    </row>
    <row r="142" spans="1:18">
      <c r="A142" s="148" t="str">
        <f t="shared" si="5"/>
        <v>243303001</v>
      </c>
      <c r="B142" s="162" t="s">
        <v>1529</v>
      </c>
      <c r="C142" s="161" t="s">
        <v>2064</v>
      </c>
      <c r="D142" s="150" t="s">
        <v>2207</v>
      </c>
      <c r="E142" s="160" t="s">
        <v>1266</v>
      </c>
      <c r="F142" s="163">
        <v>1.077</v>
      </c>
      <c r="G142" s="187">
        <v>0.35399999999999998</v>
      </c>
      <c r="H142" s="187">
        <v>2.1000000000000001E-2</v>
      </c>
      <c r="I142" s="187">
        <v>0.375</v>
      </c>
      <c r="J142" s="153">
        <v>0</v>
      </c>
      <c r="K142" s="164" t="s">
        <v>1378</v>
      </c>
      <c r="L142" s="188"/>
      <c r="M142" s="190">
        <v>8095.97</v>
      </c>
      <c r="N142" s="148">
        <v>0</v>
      </c>
      <c r="O142" s="148">
        <v>0</v>
      </c>
      <c r="P142" s="148" t="s">
        <v>1339</v>
      </c>
      <c r="Q142" s="157">
        <v>0.68300000000000005</v>
      </c>
      <c r="R142" s="158">
        <f>TRUNC((M142*Q142*F142)+(M142*(1-Q142)),2)</f>
        <v>8521.74</v>
      </c>
    </row>
    <row r="143" spans="1:18">
      <c r="A143" s="148" t="str">
        <f t="shared" si="5"/>
        <v>430090001</v>
      </c>
      <c r="B143" s="160" t="s">
        <v>1324</v>
      </c>
      <c r="C143" s="161" t="s">
        <v>2153</v>
      </c>
      <c r="D143" s="150" t="s">
        <v>2210</v>
      </c>
      <c r="E143" s="160" t="s">
        <v>1266</v>
      </c>
      <c r="F143" s="169">
        <v>0.83020000000000005</v>
      </c>
      <c r="G143" s="187">
        <v>0.25600000000000001</v>
      </c>
      <c r="H143" s="187">
        <v>1.7000000000000001E-2</v>
      </c>
      <c r="I143" s="187">
        <v>0.27300000000000002</v>
      </c>
      <c r="J143" s="153">
        <v>0</v>
      </c>
      <c r="K143" s="164" t="s">
        <v>1380</v>
      </c>
      <c r="L143" s="161"/>
      <c r="M143" s="190">
        <v>8095.97</v>
      </c>
      <c r="N143" s="160">
        <v>0</v>
      </c>
      <c r="O143" s="160">
        <v>1</v>
      </c>
      <c r="P143" s="148" t="s">
        <v>1339</v>
      </c>
      <c r="Q143" s="157">
        <v>0.62</v>
      </c>
      <c r="R143" s="158">
        <f>TRUNC((M143*Q143*F143)+(M143*(1-Q143)),2)</f>
        <v>7243.65</v>
      </c>
    </row>
    <row r="144" spans="1:18">
      <c r="A144" s="148" t="str">
        <f t="shared" si="5"/>
        <v>241327001</v>
      </c>
      <c r="B144" s="162" t="s">
        <v>1448</v>
      </c>
      <c r="C144" s="161" t="s">
        <v>2091</v>
      </c>
      <c r="D144" s="150" t="s">
        <v>2235</v>
      </c>
      <c r="E144" s="160" t="s">
        <v>1266</v>
      </c>
      <c r="F144" s="165" t="s">
        <v>1340</v>
      </c>
      <c r="G144" s="165" t="s">
        <v>1340</v>
      </c>
      <c r="H144" s="165" t="s">
        <v>1340</v>
      </c>
      <c r="I144" s="165" t="s">
        <v>1340</v>
      </c>
      <c r="J144" s="153">
        <v>0</v>
      </c>
      <c r="K144" s="164" t="s">
        <v>1340</v>
      </c>
      <c r="L144" s="165"/>
      <c r="M144" s="166" t="s">
        <v>1340</v>
      </c>
      <c r="N144" s="160">
        <v>1</v>
      </c>
      <c r="O144" s="148">
        <v>0</v>
      </c>
      <c r="P144" s="148" t="s">
        <v>1339</v>
      </c>
      <c r="Q144" s="157" t="s">
        <v>1340</v>
      </c>
      <c r="R144" s="158">
        <v>2088.8000000000002</v>
      </c>
    </row>
    <row r="145" spans="1:18">
      <c r="A145" s="148" t="str">
        <f t="shared" si="5"/>
        <v>240036001</v>
      </c>
      <c r="B145" s="160" t="s">
        <v>1276</v>
      </c>
      <c r="C145" s="161" t="s">
        <v>2023</v>
      </c>
      <c r="D145" s="150" t="s">
        <v>2177</v>
      </c>
      <c r="E145" s="160" t="s">
        <v>1266</v>
      </c>
      <c r="F145" s="169">
        <v>1.077</v>
      </c>
      <c r="G145" s="187">
        <v>0.32100000000000001</v>
      </c>
      <c r="H145" s="187">
        <v>2.8000000000000001E-2</v>
      </c>
      <c r="I145" s="187">
        <v>0.34900000000000003</v>
      </c>
      <c r="J145" s="153">
        <v>6.2799999999999995E-2</v>
      </c>
      <c r="K145" s="164" t="s">
        <v>1380</v>
      </c>
      <c r="L145" s="188"/>
      <c r="M145" s="190">
        <v>8095.97</v>
      </c>
      <c r="N145" s="148">
        <v>0</v>
      </c>
      <c r="O145" s="148">
        <v>0</v>
      </c>
      <c r="P145" s="148" t="s">
        <v>1339</v>
      </c>
      <c r="Q145" s="157">
        <v>0.68300000000000005</v>
      </c>
      <c r="R145" s="158">
        <f>TRUNC((M145*Q145*F145)+(M145*(1-Q145)),2)</f>
        <v>8521.74</v>
      </c>
    </row>
    <row r="146" spans="1:18">
      <c r="A146" s="148" t="str">
        <f t="shared" si="5"/>
        <v>240036006</v>
      </c>
      <c r="B146" s="160" t="s">
        <v>1276</v>
      </c>
      <c r="C146" s="161" t="s">
        <v>2023</v>
      </c>
      <c r="D146" s="150" t="s">
        <v>2177</v>
      </c>
      <c r="E146" s="160" t="s">
        <v>1266</v>
      </c>
      <c r="F146" s="169">
        <v>1.077</v>
      </c>
      <c r="G146" s="187">
        <v>0.32100000000000001</v>
      </c>
      <c r="H146" s="187">
        <v>2.8000000000000001E-2</v>
      </c>
      <c r="I146" s="187">
        <v>0.34900000000000003</v>
      </c>
      <c r="J146" s="153">
        <v>6.2799999999999995E-2</v>
      </c>
      <c r="K146" s="164" t="s">
        <v>1380</v>
      </c>
      <c r="L146" s="188"/>
      <c r="M146" s="190">
        <v>8095.97</v>
      </c>
      <c r="N146" s="148">
        <v>0</v>
      </c>
      <c r="O146" s="148">
        <v>0</v>
      </c>
      <c r="P146" s="148" t="s">
        <v>1344</v>
      </c>
      <c r="Q146" s="157">
        <v>0.68300000000000005</v>
      </c>
      <c r="R146" s="158">
        <f>TRUNC((M146*Q146*F146)+(M146*(1-Q146)),2)</f>
        <v>8521.74</v>
      </c>
    </row>
    <row r="147" spans="1:18">
      <c r="A147" s="148" t="str">
        <f t="shared" si="5"/>
        <v>521337001</v>
      </c>
      <c r="B147" s="160" t="s">
        <v>2159</v>
      </c>
      <c r="C147" s="161" t="s">
        <v>2160</v>
      </c>
      <c r="D147" s="150" t="s">
        <v>2295</v>
      </c>
      <c r="E147" s="160" t="s">
        <v>1327</v>
      </c>
      <c r="F147" s="169" t="s">
        <v>1340</v>
      </c>
      <c r="G147" s="165" t="s">
        <v>1340</v>
      </c>
      <c r="H147" s="165" t="s">
        <v>1340</v>
      </c>
      <c r="I147" s="165" t="s">
        <v>1340</v>
      </c>
      <c r="J147" s="153">
        <v>0</v>
      </c>
      <c r="K147" s="164" t="s">
        <v>1340</v>
      </c>
      <c r="L147" s="161"/>
      <c r="M147" s="190" t="s">
        <v>1340</v>
      </c>
      <c r="N147" s="160">
        <v>1</v>
      </c>
      <c r="O147" s="160">
        <v>1</v>
      </c>
      <c r="P147" s="160" t="s">
        <v>1339</v>
      </c>
      <c r="Q147" s="157" t="s">
        <v>1340</v>
      </c>
      <c r="R147" s="158">
        <v>1508.15</v>
      </c>
    </row>
    <row r="148" spans="1:18">
      <c r="A148" s="148" t="str">
        <f t="shared" si="5"/>
        <v>241335001</v>
      </c>
      <c r="B148" s="162" t="s">
        <v>1433</v>
      </c>
      <c r="C148" s="161" t="s">
        <v>2098</v>
      </c>
      <c r="D148" s="150" t="s">
        <v>2242</v>
      </c>
      <c r="E148" s="160" t="s">
        <v>1266</v>
      </c>
      <c r="F148" s="165" t="s">
        <v>1340</v>
      </c>
      <c r="G148" s="165" t="s">
        <v>1340</v>
      </c>
      <c r="H148" s="165" t="s">
        <v>1340</v>
      </c>
      <c r="I148" s="165" t="s">
        <v>1340</v>
      </c>
      <c r="J148" s="153">
        <v>0</v>
      </c>
      <c r="K148" s="164" t="s">
        <v>1340</v>
      </c>
      <c r="L148" s="165"/>
      <c r="M148" s="166" t="s">
        <v>1340</v>
      </c>
      <c r="N148" s="160">
        <v>1</v>
      </c>
      <c r="O148" s="148">
        <v>0</v>
      </c>
      <c r="P148" s="148" t="s">
        <v>1339</v>
      </c>
      <c r="Q148" s="157" t="s">
        <v>1340</v>
      </c>
      <c r="R148" s="158">
        <v>4629.45</v>
      </c>
    </row>
    <row r="149" spans="1:18">
      <c r="A149" s="148" t="str">
        <f t="shared" si="5"/>
        <v>241377001</v>
      </c>
      <c r="B149" s="160" t="s">
        <v>1470</v>
      </c>
      <c r="C149" s="167" t="s">
        <v>2141</v>
      </c>
      <c r="D149" s="150" t="s">
        <v>2281</v>
      </c>
      <c r="E149" s="160" t="s">
        <v>1266</v>
      </c>
      <c r="F149" s="165" t="s">
        <v>1340</v>
      </c>
      <c r="G149" s="165" t="s">
        <v>1340</v>
      </c>
      <c r="H149" s="165" t="s">
        <v>1340</v>
      </c>
      <c r="I149" s="165" t="s">
        <v>1340</v>
      </c>
      <c r="J149" s="153">
        <v>0</v>
      </c>
      <c r="K149" s="164" t="s">
        <v>1340</v>
      </c>
      <c r="L149" s="188"/>
      <c r="M149" s="166" t="s">
        <v>1340</v>
      </c>
      <c r="N149" s="148">
        <v>1</v>
      </c>
      <c r="O149" s="148">
        <v>0</v>
      </c>
      <c r="P149" s="148" t="s">
        <v>1339</v>
      </c>
      <c r="Q149" s="157" t="s">
        <v>1340</v>
      </c>
      <c r="R149" s="158">
        <v>1735.79</v>
      </c>
    </row>
    <row r="150" spans="1:18">
      <c r="A150" s="148" t="str">
        <f t="shared" si="5"/>
        <v>240104001</v>
      </c>
      <c r="B150" s="160" t="s">
        <v>1302</v>
      </c>
      <c r="C150" s="161" t="s">
        <v>2049</v>
      </c>
      <c r="D150" s="150" t="s">
        <v>2198</v>
      </c>
      <c r="E150" s="160" t="s">
        <v>1266</v>
      </c>
      <c r="F150" s="169">
        <v>1.1037999999999999</v>
      </c>
      <c r="G150" s="187">
        <v>0.48599999999999999</v>
      </c>
      <c r="H150" s="187">
        <v>3.4000000000000002E-2</v>
      </c>
      <c r="I150" s="187">
        <v>0.52</v>
      </c>
      <c r="J150" s="153">
        <v>0</v>
      </c>
      <c r="K150" s="164" t="s">
        <v>1380</v>
      </c>
      <c r="L150" s="188"/>
      <c r="M150" s="190">
        <v>8095.97</v>
      </c>
      <c r="N150" s="148">
        <v>0</v>
      </c>
      <c r="O150" s="148">
        <v>0</v>
      </c>
      <c r="P150" s="148" t="s">
        <v>1339</v>
      </c>
      <c r="Q150" s="157">
        <v>0.68300000000000005</v>
      </c>
      <c r="R150" s="158">
        <f>TRUNC((M150*Q150*F150)+(M150*(1-Q150)),2)</f>
        <v>8669.93</v>
      </c>
    </row>
    <row r="151" spans="1:18">
      <c r="A151" s="148" t="str">
        <f t="shared" si="5"/>
        <v>241370001</v>
      </c>
      <c r="B151" s="162" t="s">
        <v>1478</v>
      </c>
      <c r="C151" s="161" t="s">
        <v>2133</v>
      </c>
      <c r="D151" s="150" t="s">
        <v>2275</v>
      </c>
      <c r="E151" s="160" t="s">
        <v>1266</v>
      </c>
      <c r="F151" s="165" t="s">
        <v>1340</v>
      </c>
      <c r="G151" s="165" t="s">
        <v>1340</v>
      </c>
      <c r="H151" s="165" t="s">
        <v>1340</v>
      </c>
      <c r="I151" s="165" t="s">
        <v>1340</v>
      </c>
      <c r="J151" s="153">
        <v>0</v>
      </c>
      <c r="K151" s="164" t="s">
        <v>1340</v>
      </c>
      <c r="L151" s="165"/>
      <c r="M151" s="166" t="s">
        <v>1340</v>
      </c>
      <c r="N151" s="160">
        <v>1</v>
      </c>
      <c r="O151" s="148">
        <v>0</v>
      </c>
      <c r="P151" s="148" t="s">
        <v>1339</v>
      </c>
      <c r="Q151" s="157" t="s">
        <v>1340</v>
      </c>
      <c r="R151" s="158">
        <v>2273.38</v>
      </c>
    </row>
    <row r="152" spans="1:18">
      <c r="A152" s="148" t="str">
        <f t="shared" si="5"/>
        <v>241380001</v>
      </c>
      <c r="B152" s="160" t="s">
        <v>1451</v>
      </c>
      <c r="C152" s="167" t="s">
        <v>2144</v>
      </c>
      <c r="D152" s="150" t="s">
        <v>2284</v>
      </c>
      <c r="E152" s="160" t="s">
        <v>1266</v>
      </c>
      <c r="F152" s="165" t="s">
        <v>1340</v>
      </c>
      <c r="G152" s="165" t="s">
        <v>1340</v>
      </c>
      <c r="H152" s="165" t="s">
        <v>1340</v>
      </c>
      <c r="I152" s="165" t="s">
        <v>1340</v>
      </c>
      <c r="J152" s="153">
        <v>0</v>
      </c>
      <c r="K152" s="164" t="s">
        <v>1340</v>
      </c>
      <c r="L152" s="161"/>
      <c r="M152" s="166" t="s">
        <v>1340</v>
      </c>
      <c r="N152" s="148">
        <v>1</v>
      </c>
      <c r="O152" s="160">
        <v>0</v>
      </c>
      <c r="P152" s="148" t="s">
        <v>1339</v>
      </c>
      <c r="Q152" s="157" t="s">
        <v>1340</v>
      </c>
      <c r="R152" s="158">
        <v>2644.87</v>
      </c>
    </row>
    <row r="153" spans="1:18">
      <c r="A153" s="148" t="str">
        <f t="shared" si="5"/>
        <v>240047001</v>
      </c>
      <c r="B153" s="160" t="s">
        <v>1281</v>
      </c>
      <c r="C153" s="161" t="s">
        <v>2028</v>
      </c>
      <c r="D153" s="150" t="s">
        <v>2169</v>
      </c>
      <c r="E153" s="160" t="s">
        <v>1266</v>
      </c>
      <c r="F153" s="169">
        <v>1.077</v>
      </c>
      <c r="G153" s="187">
        <v>0.3</v>
      </c>
      <c r="H153" s="187">
        <v>1.4999999999999999E-2</v>
      </c>
      <c r="I153" s="187">
        <v>0.315</v>
      </c>
      <c r="J153" s="153">
        <v>4.6800000000000001E-2</v>
      </c>
      <c r="K153" s="164" t="s">
        <v>1380</v>
      </c>
      <c r="L153" s="188"/>
      <c r="M153" s="190">
        <v>8095.97</v>
      </c>
      <c r="N153" s="148">
        <v>0</v>
      </c>
      <c r="O153" s="148">
        <v>0</v>
      </c>
      <c r="P153" s="148" t="s">
        <v>1339</v>
      </c>
      <c r="Q153" s="157">
        <v>0.68300000000000005</v>
      </c>
      <c r="R153" s="158">
        <f>TRUNC((M153*Q153*F153)+(M153*(1-Q153)),2)</f>
        <v>8521.74</v>
      </c>
    </row>
    <row r="154" spans="1:18">
      <c r="A154" s="148" t="str">
        <f t="shared" si="5"/>
        <v>240047006</v>
      </c>
      <c r="B154" s="160" t="s">
        <v>1281</v>
      </c>
      <c r="C154" s="161" t="s">
        <v>2028</v>
      </c>
      <c r="D154" s="150" t="s">
        <v>2169</v>
      </c>
      <c r="E154" s="160" t="s">
        <v>1266</v>
      </c>
      <c r="F154" s="169">
        <v>1.077</v>
      </c>
      <c r="G154" s="187">
        <v>0.3</v>
      </c>
      <c r="H154" s="187">
        <v>1.4999999999999999E-2</v>
      </c>
      <c r="I154" s="187">
        <v>0.315</v>
      </c>
      <c r="J154" s="153">
        <v>4.6800000000000001E-2</v>
      </c>
      <c r="K154" s="164" t="s">
        <v>1380</v>
      </c>
      <c r="L154" s="188"/>
      <c r="M154" s="190">
        <v>8095.97</v>
      </c>
      <c r="N154" s="148">
        <v>0</v>
      </c>
      <c r="O154" s="148">
        <v>0</v>
      </c>
      <c r="P154" s="148" t="s">
        <v>1344</v>
      </c>
      <c r="Q154" s="157">
        <v>0.68300000000000005</v>
      </c>
      <c r="R154" s="158">
        <f>TRUNC((M154*Q154*F154)+(M154*(1-Q154)),2)</f>
        <v>8521.74</v>
      </c>
    </row>
    <row r="155" spans="1:18">
      <c r="A155" s="148" t="str">
        <f t="shared" si="5"/>
        <v>240101001</v>
      </c>
      <c r="B155" s="160" t="s">
        <v>1301</v>
      </c>
      <c r="C155" s="161" t="s">
        <v>2048</v>
      </c>
      <c r="D155" s="150" t="s">
        <v>2197</v>
      </c>
      <c r="E155" s="160" t="s">
        <v>1266</v>
      </c>
      <c r="F155" s="169">
        <v>0.92</v>
      </c>
      <c r="G155" s="187">
        <v>0.41799999999999998</v>
      </c>
      <c r="H155" s="187">
        <v>3.5999999999999997E-2</v>
      </c>
      <c r="I155" s="187">
        <v>0.45399999999999996</v>
      </c>
      <c r="J155" s="153">
        <v>0.23</v>
      </c>
      <c r="K155" s="164" t="s">
        <v>1379</v>
      </c>
      <c r="L155" s="188"/>
      <c r="M155" s="190">
        <v>8095.97</v>
      </c>
      <c r="N155" s="148">
        <v>0</v>
      </c>
      <c r="O155" s="148">
        <v>0</v>
      </c>
      <c r="P155" s="148" t="s">
        <v>1339</v>
      </c>
      <c r="Q155" s="157">
        <v>0.62</v>
      </c>
      <c r="R155" s="158">
        <f>TRUNC((M155*Q155*F155)+(M155*(1-Q155)),2)</f>
        <v>7694.4</v>
      </c>
    </row>
    <row r="156" spans="1:18">
      <c r="A156" s="148" t="str">
        <f t="shared" si="5"/>
        <v>241334001</v>
      </c>
      <c r="B156" s="162" t="s">
        <v>1458</v>
      </c>
      <c r="C156" s="161" t="s">
        <v>2097</v>
      </c>
      <c r="D156" s="150" t="s">
        <v>2241</v>
      </c>
      <c r="E156" s="160" t="s">
        <v>1266</v>
      </c>
      <c r="F156" s="165" t="s">
        <v>1340</v>
      </c>
      <c r="G156" s="165" t="s">
        <v>1340</v>
      </c>
      <c r="H156" s="165" t="s">
        <v>1340</v>
      </c>
      <c r="I156" s="165" t="s">
        <v>1340</v>
      </c>
      <c r="J156" s="153">
        <v>0</v>
      </c>
      <c r="K156" s="164" t="s">
        <v>1340</v>
      </c>
      <c r="L156" s="165"/>
      <c r="M156" s="166" t="s">
        <v>1340</v>
      </c>
      <c r="N156" s="160">
        <v>1</v>
      </c>
      <c r="O156" s="148">
        <v>0</v>
      </c>
      <c r="P156" s="148" t="s">
        <v>1339</v>
      </c>
      <c r="Q156" s="157" t="s">
        <v>1340</v>
      </c>
      <c r="R156" s="158">
        <v>5255.42</v>
      </c>
    </row>
    <row r="157" spans="1:18">
      <c r="A157" s="148" t="str">
        <f t="shared" si="5"/>
        <v>241363001</v>
      </c>
      <c r="B157" s="162" t="s">
        <v>1462</v>
      </c>
      <c r="C157" s="161" t="s">
        <v>2126</v>
      </c>
      <c r="D157" s="150" t="s">
        <v>2268</v>
      </c>
      <c r="E157" s="160" t="s">
        <v>1266</v>
      </c>
      <c r="F157" s="165" t="s">
        <v>1340</v>
      </c>
      <c r="G157" s="165" t="s">
        <v>1340</v>
      </c>
      <c r="H157" s="165" t="s">
        <v>1340</v>
      </c>
      <c r="I157" s="165" t="s">
        <v>1340</v>
      </c>
      <c r="J157" s="153">
        <v>0</v>
      </c>
      <c r="K157" s="164" t="s">
        <v>1340</v>
      </c>
      <c r="L157" s="165"/>
      <c r="M157" s="166" t="s">
        <v>1340</v>
      </c>
      <c r="N157" s="160">
        <v>1</v>
      </c>
      <c r="O157" s="148">
        <v>0</v>
      </c>
      <c r="P157" s="148" t="s">
        <v>1339</v>
      </c>
      <c r="Q157" s="157" t="s">
        <v>1340</v>
      </c>
      <c r="R157" s="158">
        <v>2440.9299999999998</v>
      </c>
    </row>
    <row r="158" spans="1:18">
      <c r="A158" s="148" t="str">
        <f t="shared" si="5"/>
        <v>241365001</v>
      </c>
      <c r="B158" s="162" t="s">
        <v>1434</v>
      </c>
      <c r="C158" s="161" t="s">
        <v>2128</v>
      </c>
      <c r="D158" s="150" t="s">
        <v>2270</v>
      </c>
      <c r="E158" s="160" t="s">
        <v>1266</v>
      </c>
      <c r="F158" s="165" t="s">
        <v>1340</v>
      </c>
      <c r="G158" s="165" t="s">
        <v>1340</v>
      </c>
      <c r="H158" s="165" t="s">
        <v>1340</v>
      </c>
      <c r="I158" s="165" t="s">
        <v>1340</v>
      </c>
      <c r="J158" s="153">
        <v>0</v>
      </c>
      <c r="K158" s="164" t="s">
        <v>1340</v>
      </c>
      <c r="L158" s="165"/>
      <c r="M158" s="166" t="s">
        <v>1340</v>
      </c>
      <c r="N158" s="160">
        <v>1</v>
      </c>
      <c r="O158" s="148">
        <v>0</v>
      </c>
      <c r="P158" s="148" t="s">
        <v>1339</v>
      </c>
      <c r="Q158" s="157" t="s">
        <v>1340</v>
      </c>
      <c r="R158" s="158">
        <v>5577.81</v>
      </c>
    </row>
    <row r="159" spans="1:18">
      <c r="A159" s="148" t="str">
        <f t="shared" si="5"/>
        <v>241354001</v>
      </c>
      <c r="B159" s="162" t="s">
        <v>1444</v>
      </c>
      <c r="C159" s="161" t="s">
        <v>2118</v>
      </c>
      <c r="D159" s="150" t="s">
        <v>2260</v>
      </c>
      <c r="E159" s="160" t="s">
        <v>1266</v>
      </c>
      <c r="F159" s="165" t="s">
        <v>1340</v>
      </c>
      <c r="G159" s="165" t="s">
        <v>1340</v>
      </c>
      <c r="H159" s="165" t="s">
        <v>1340</v>
      </c>
      <c r="I159" s="165" t="s">
        <v>1340</v>
      </c>
      <c r="J159" s="153">
        <v>0</v>
      </c>
      <c r="K159" s="164" t="s">
        <v>1340</v>
      </c>
      <c r="L159" s="165"/>
      <c r="M159" s="166" t="s">
        <v>1340</v>
      </c>
      <c r="N159" s="160">
        <v>1</v>
      </c>
      <c r="O159" s="148">
        <v>0</v>
      </c>
      <c r="P159" s="148" t="s">
        <v>1339</v>
      </c>
      <c r="Q159" s="157" t="s">
        <v>1340</v>
      </c>
      <c r="R159" s="158">
        <v>2599.5700000000002</v>
      </c>
    </row>
    <row r="160" spans="1:18">
      <c r="A160" s="148" t="str">
        <f t="shared" si="5"/>
        <v>240038001</v>
      </c>
      <c r="B160" s="160" t="s">
        <v>1277</v>
      </c>
      <c r="C160" s="161" t="s">
        <v>2024</v>
      </c>
      <c r="D160" s="150" t="s">
        <v>2178</v>
      </c>
      <c r="E160" s="160" t="s">
        <v>1266</v>
      </c>
      <c r="F160" s="169">
        <v>1.1037999999999999</v>
      </c>
      <c r="G160" s="187">
        <v>0.32</v>
      </c>
      <c r="H160" s="187">
        <v>1.7000000000000001E-2</v>
      </c>
      <c r="I160" s="187">
        <v>0.33700000000000002</v>
      </c>
      <c r="J160" s="153">
        <v>6.2799999999999995E-2</v>
      </c>
      <c r="K160" s="164" t="s">
        <v>1380</v>
      </c>
      <c r="L160" s="188"/>
      <c r="M160" s="190">
        <v>8095.97</v>
      </c>
      <c r="N160" s="148">
        <v>0</v>
      </c>
      <c r="O160" s="148">
        <v>0</v>
      </c>
      <c r="P160" s="148" t="s">
        <v>1339</v>
      </c>
      <c r="Q160" s="157">
        <v>0.68300000000000005</v>
      </c>
      <c r="R160" s="158">
        <f>TRUNC((M160*Q160*F160)+(M160*(1-Q160)),2)</f>
        <v>8669.93</v>
      </c>
    </row>
    <row r="161" spans="1:18">
      <c r="A161" s="148" t="str">
        <f t="shared" si="5"/>
        <v>240038006</v>
      </c>
      <c r="B161" s="160" t="s">
        <v>1277</v>
      </c>
      <c r="C161" s="161" t="s">
        <v>2024</v>
      </c>
      <c r="D161" s="150" t="s">
        <v>2178</v>
      </c>
      <c r="E161" s="160" t="s">
        <v>1266</v>
      </c>
      <c r="F161" s="169">
        <v>1.1037999999999999</v>
      </c>
      <c r="G161" s="187">
        <v>0.32</v>
      </c>
      <c r="H161" s="187">
        <v>1.7000000000000001E-2</v>
      </c>
      <c r="I161" s="187">
        <v>0.33700000000000002</v>
      </c>
      <c r="J161" s="153">
        <v>6.2799999999999995E-2</v>
      </c>
      <c r="K161" s="164" t="s">
        <v>1380</v>
      </c>
      <c r="L161" s="188"/>
      <c r="M161" s="190">
        <v>8095.97</v>
      </c>
      <c r="N161" s="148">
        <v>0</v>
      </c>
      <c r="O161" s="148">
        <v>0</v>
      </c>
      <c r="P161" s="148" t="s">
        <v>1344</v>
      </c>
      <c r="Q161" s="157">
        <v>0.68300000000000005</v>
      </c>
      <c r="R161" s="158">
        <f>TRUNC((M161*Q161*F161)+(M161*(1-Q161)),2)</f>
        <v>8669.93</v>
      </c>
    </row>
    <row r="162" spans="1:18">
      <c r="A162" s="148" t="str">
        <f t="shared" si="5"/>
        <v>240132001</v>
      </c>
      <c r="B162" s="160" t="s">
        <v>2052</v>
      </c>
      <c r="C162" s="161" t="s">
        <v>2053</v>
      </c>
      <c r="D162" s="150" t="s">
        <v>2289</v>
      </c>
      <c r="E162" s="160" t="s">
        <v>1266</v>
      </c>
      <c r="F162" s="169">
        <v>1.1037999999999999</v>
      </c>
      <c r="G162" s="187">
        <v>0.29599999999999999</v>
      </c>
      <c r="H162" s="187">
        <v>1.7000000000000001E-2</v>
      </c>
      <c r="I162" s="187">
        <v>0.313</v>
      </c>
      <c r="J162" s="153">
        <v>0</v>
      </c>
      <c r="K162" s="164" t="s">
        <v>1380</v>
      </c>
      <c r="L162" s="188"/>
      <c r="M162" s="190">
        <v>8095.97</v>
      </c>
      <c r="N162" s="148">
        <v>0</v>
      </c>
      <c r="O162" s="148">
        <v>0</v>
      </c>
      <c r="P162" s="148" t="s">
        <v>1339</v>
      </c>
      <c r="Q162" s="157">
        <v>0.68300000000000005</v>
      </c>
      <c r="R162" s="158">
        <f>TRUNC((M162*Q162*F162)+(M162*(1-Q162)),2)</f>
        <v>8669.93</v>
      </c>
    </row>
    <row r="163" spans="1:18">
      <c r="A163" s="148" t="str">
        <f t="shared" si="5"/>
        <v>240080001</v>
      </c>
      <c r="B163" s="160" t="s">
        <v>1296</v>
      </c>
      <c r="C163" s="161" t="s">
        <v>2043</v>
      </c>
      <c r="D163" s="150" t="s">
        <v>2170</v>
      </c>
      <c r="E163" s="160" t="s">
        <v>1266</v>
      </c>
      <c r="F163" s="169">
        <v>1.1037999999999999</v>
      </c>
      <c r="G163" s="187">
        <v>0.27500000000000002</v>
      </c>
      <c r="H163" s="187">
        <v>1.7999999999999999E-2</v>
      </c>
      <c r="I163" s="187">
        <v>0.29300000000000004</v>
      </c>
      <c r="J163" s="153">
        <v>0.28720000000000001</v>
      </c>
      <c r="K163" s="164" t="s">
        <v>1380</v>
      </c>
      <c r="L163" s="188"/>
      <c r="M163" s="190">
        <v>8095.97</v>
      </c>
      <c r="N163" s="148">
        <v>0</v>
      </c>
      <c r="O163" s="148">
        <v>0</v>
      </c>
      <c r="P163" s="148" t="s">
        <v>1339</v>
      </c>
      <c r="Q163" s="157">
        <v>0.68300000000000005</v>
      </c>
      <c r="R163" s="158">
        <f>TRUNC((M163*Q163*F163)+(M163*(1-Q163)),2)</f>
        <v>8669.93</v>
      </c>
    </row>
    <row r="164" spans="1:18">
      <c r="A164" s="148" t="str">
        <f t="shared" si="5"/>
        <v>240080006</v>
      </c>
      <c r="B164" s="160" t="s">
        <v>1296</v>
      </c>
      <c r="C164" s="161" t="s">
        <v>2043</v>
      </c>
      <c r="D164" s="150" t="s">
        <v>2170</v>
      </c>
      <c r="E164" s="160" t="s">
        <v>1266</v>
      </c>
      <c r="F164" s="169">
        <v>1.1037999999999999</v>
      </c>
      <c r="G164" s="187">
        <v>0.27500000000000002</v>
      </c>
      <c r="H164" s="187">
        <v>1.7999999999999999E-2</v>
      </c>
      <c r="I164" s="187">
        <v>0.29300000000000004</v>
      </c>
      <c r="J164" s="153">
        <v>0.28720000000000001</v>
      </c>
      <c r="K164" s="164" t="s">
        <v>1380</v>
      </c>
      <c r="L164" s="155"/>
      <c r="M164" s="190">
        <v>8095.97</v>
      </c>
      <c r="N164" s="148">
        <v>0</v>
      </c>
      <c r="O164" s="148">
        <v>0</v>
      </c>
      <c r="P164" s="148" t="s">
        <v>1344</v>
      </c>
      <c r="Q164" s="157">
        <v>0.68300000000000005</v>
      </c>
      <c r="R164" s="158">
        <f>TRUNC((M164*Q164*F164)+(M164*(1-Q164)),2)</f>
        <v>8669.93</v>
      </c>
    </row>
    <row r="165" spans="1:18">
      <c r="A165" s="148" t="str">
        <f t="shared" ref="A165:A171" si="6">B165&amp;P165</f>
        <v>521345001</v>
      </c>
      <c r="B165" s="160" t="s">
        <v>1531</v>
      </c>
      <c r="C165" s="161" t="s">
        <v>2161</v>
      </c>
      <c r="D165" s="150" t="s">
        <v>2287</v>
      </c>
      <c r="E165" s="160" t="s">
        <v>1327</v>
      </c>
      <c r="F165" s="169" t="s">
        <v>1340</v>
      </c>
      <c r="G165" s="165" t="s">
        <v>1340</v>
      </c>
      <c r="H165" s="165" t="s">
        <v>1340</v>
      </c>
      <c r="I165" s="165" t="s">
        <v>1340</v>
      </c>
      <c r="J165" s="153">
        <v>0</v>
      </c>
      <c r="K165" s="164" t="s">
        <v>1340</v>
      </c>
      <c r="L165" s="150"/>
      <c r="M165" s="190" t="s">
        <v>1340</v>
      </c>
      <c r="N165" s="160">
        <v>1</v>
      </c>
      <c r="O165" s="160">
        <v>1</v>
      </c>
      <c r="P165" s="160" t="s">
        <v>1339</v>
      </c>
      <c r="Q165" s="157" t="s">
        <v>1340</v>
      </c>
      <c r="R165" s="158">
        <v>1996.1174730978614</v>
      </c>
    </row>
    <row r="166" spans="1:18">
      <c r="A166" s="148" t="str">
        <f t="shared" si="6"/>
        <v>241332001</v>
      </c>
      <c r="B166" s="162" t="s">
        <v>1474</v>
      </c>
      <c r="C166" s="161" t="s">
        <v>2095</v>
      </c>
      <c r="D166" s="150" t="s">
        <v>2239</v>
      </c>
      <c r="E166" s="160" t="s">
        <v>1266</v>
      </c>
      <c r="F166" s="165" t="s">
        <v>1340</v>
      </c>
      <c r="G166" s="165" t="s">
        <v>1340</v>
      </c>
      <c r="H166" s="165" t="s">
        <v>1340</v>
      </c>
      <c r="I166" s="165" t="s">
        <v>1340</v>
      </c>
      <c r="J166" s="153">
        <v>0</v>
      </c>
      <c r="K166" s="164" t="s">
        <v>1340</v>
      </c>
      <c r="L166" s="184"/>
      <c r="M166" s="166" t="s">
        <v>1340</v>
      </c>
      <c r="N166" s="160">
        <v>1</v>
      </c>
      <c r="O166" s="148">
        <v>0</v>
      </c>
      <c r="P166" s="148" t="s">
        <v>1339</v>
      </c>
      <c r="Q166" s="157" t="s">
        <v>1340</v>
      </c>
      <c r="R166" s="158">
        <v>2764.94</v>
      </c>
    </row>
    <row r="167" spans="1:18">
      <c r="A167" s="159" t="str">
        <f t="shared" si="6"/>
        <v>240044001</v>
      </c>
      <c r="B167" s="149" t="s">
        <v>1280</v>
      </c>
      <c r="C167" s="150" t="s">
        <v>2027</v>
      </c>
      <c r="D167" s="150" t="s">
        <v>2181</v>
      </c>
      <c r="E167" s="149" t="s">
        <v>1266</v>
      </c>
      <c r="F167" s="151">
        <v>0.90820000000000001</v>
      </c>
      <c r="G167" s="152">
        <v>0.59799999999999998</v>
      </c>
      <c r="H167" s="152">
        <v>4.5999999999999999E-2</v>
      </c>
      <c r="I167" s="152">
        <v>0.64400000000000002</v>
      </c>
      <c r="J167" s="153">
        <v>6.2799999999999995E-2</v>
      </c>
      <c r="K167" s="154" t="s">
        <v>1379</v>
      </c>
      <c r="L167" s="155"/>
      <c r="M167" s="156">
        <v>8095.97</v>
      </c>
      <c r="N167" s="159">
        <v>0</v>
      </c>
      <c r="O167" s="159">
        <v>0</v>
      </c>
      <c r="P167" s="159" t="s">
        <v>1339</v>
      </c>
      <c r="Q167" s="245">
        <v>0.62</v>
      </c>
      <c r="R167" s="158">
        <f>TRUNC((M167*Q167*F167)+(M167*(1-Q167)),2)</f>
        <v>7635.17</v>
      </c>
    </row>
    <row r="168" spans="1:18">
      <c r="A168" s="148" t="str">
        <f t="shared" si="6"/>
        <v>888888001</v>
      </c>
      <c r="B168" s="160">
        <v>888888</v>
      </c>
      <c r="C168" s="161" t="s">
        <v>1542</v>
      </c>
      <c r="D168" s="150"/>
      <c r="E168" s="160"/>
      <c r="F168" s="169">
        <v>1</v>
      </c>
      <c r="G168" s="187">
        <v>0.35399999999999998</v>
      </c>
      <c r="H168" s="187">
        <v>2.1000000000000001E-2</v>
      </c>
      <c r="I168" s="187">
        <v>0.375</v>
      </c>
      <c r="J168" s="153">
        <v>0</v>
      </c>
      <c r="K168" s="164" t="s">
        <v>1340</v>
      </c>
      <c r="L168" s="150"/>
      <c r="M168" s="190" t="s">
        <v>1340</v>
      </c>
      <c r="N168" s="160">
        <v>1</v>
      </c>
      <c r="O168" s="160">
        <v>1</v>
      </c>
      <c r="P168" s="160" t="s">
        <v>1339</v>
      </c>
      <c r="Q168" s="157" t="s">
        <v>1340</v>
      </c>
      <c r="R168" s="158">
        <v>2871.55</v>
      </c>
    </row>
    <row r="169" spans="1:18">
      <c r="A169" s="148" t="str">
        <f t="shared" si="6"/>
        <v>999999001</v>
      </c>
      <c r="B169" s="160">
        <v>999999</v>
      </c>
      <c r="C169" s="161" t="s">
        <v>1543</v>
      </c>
      <c r="D169" s="150"/>
      <c r="E169" s="160"/>
      <c r="F169" s="169">
        <v>1</v>
      </c>
      <c r="G169" s="187">
        <v>0.35399999999999998</v>
      </c>
      <c r="H169" s="187">
        <v>2.1000000000000001E-2</v>
      </c>
      <c r="I169" s="187">
        <v>0.375</v>
      </c>
      <c r="J169" s="153">
        <v>0</v>
      </c>
      <c r="K169" s="164" t="s">
        <v>1380</v>
      </c>
      <c r="L169" s="161"/>
      <c r="M169" s="190">
        <v>8095.97</v>
      </c>
      <c r="N169" s="160">
        <v>0</v>
      </c>
      <c r="O169" s="160">
        <v>1</v>
      </c>
      <c r="P169" s="160" t="s">
        <v>1339</v>
      </c>
      <c r="Q169" s="157" t="s">
        <v>1340</v>
      </c>
      <c r="R169" s="190">
        <v>8415.57</v>
      </c>
    </row>
    <row r="170" spans="1:18">
      <c r="A170" s="148" t="str">
        <f t="shared" si="6"/>
        <v>888888006</v>
      </c>
      <c r="B170" s="160">
        <v>888888</v>
      </c>
      <c r="C170" s="161" t="s">
        <v>1542</v>
      </c>
      <c r="D170" s="150"/>
      <c r="E170" s="160"/>
      <c r="F170" s="169">
        <v>1</v>
      </c>
      <c r="G170" s="187">
        <v>0.35399999999999998</v>
      </c>
      <c r="H170" s="187">
        <v>2.1000000000000001E-2</v>
      </c>
      <c r="I170" s="187">
        <v>0.375</v>
      </c>
      <c r="J170" s="153">
        <v>0</v>
      </c>
      <c r="K170" s="164" t="s">
        <v>1340</v>
      </c>
      <c r="L170" s="161"/>
      <c r="M170" s="190" t="s">
        <v>1340</v>
      </c>
      <c r="N170" s="160">
        <v>1</v>
      </c>
      <c r="O170" s="160">
        <v>1</v>
      </c>
      <c r="P170" s="160" t="s">
        <v>1344</v>
      </c>
      <c r="Q170" s="157" t="s">
        <v>1340</v>
      </c>
      <c r="R170" s="158">
        <v>2871.55</v>
      </c>
    </row>
    <row r="171" spans="1:18">
      <c r="A171" s="148" t="str">
        <f t="shared" si="6"/>
        <v>999999006</v>
      </c>
      <c r="B171" s="160">
        <v>999999</v>
      </c>
      <c r="C171" s="161" t="s">
        <v>1543</v>
      </c>
      <c r="D171" s="150"/>
      <c r="E171" s="160"/>
      <c r="F171" s="169">
        <v>1</v>
      </c>
      <c r="G171" s="187">
        <v>0.35399999999999998</v>
      </c>
      <c r="H171" s="187">
        <v>2.1000000000000001E-2</v>
      </c>
      <c r="I171" s="187">
        <v>0.375</v>
      </c>
      <c r="J171" s="153">
        <v>0</v>
      </c>
      <c r="K171" s="164" t="s">
        <v>1380</v>
      </c>
      <c r="L171" s="161"/>
      <c r="M171" s="190">
        <v>8095.97</v>
      </c>
      <c r="N171" s="160">
        <v>0</v>
      </c>
      <c r="O171" s="160">
        <v>1</v>
      </c>
      <c r="P171" s="160" t="s">
        <v>1344</v>
      </c>
      <c r="Q171" s="157" t="s">
        <v>1340</v>
      </c>
      <c r="R171" s="190">
        <v>8415.57</v>
      </c>
    </row>
    <row r="172" spans="1:18">
      <c r="A172"/>
      <c r="B172"/>
      <c r="C172"/>
      <c r="D172"/>
      <c r="E172"/>
      <c r="F172"/>
      <c r="G172"/>
      <c r="H172"/>
      <c r="I172"/>
      <c r="J172"/>
      <c r="K172"/>
      <c r="L172"/>
      <c r="M172"/>
      <c r="N172"/>
      <c r="O172"/>
      <c r="P172"/>
      <c r="Q172"/>
      <c r="R172"/>
    </row>
    <row r="173" spans="1:18">
      <c r="A173"/>
      <c r="B173"/>
      <c r="C173"/>
      <c r="D173"/>
      <c r="E173"/>
      <c r="F173"/>
      <c r="G173"/>
      <c r="H173"/>
      <c r="I173"/>
      <c r="J173"/>
      <c r="K173"/>
      <c r="L173"/>
      <c r="M173"/>
      <c r="N173"/>
      <c r="O173"/>
      <c r="P173"/>
      <c r="Q173"/>
      <c r="R173"/>
    </row>
    <row r="174" spans="1:18">
      <c r="A174"/>
      <c r="B174"/>
      <c r="C174"/>
      <c r="D174"/>
      <c r="E174"/>
      <c r="F174"/>
      <c r="G174"/>
      <c r="H174"/>
      <c r="I174"/>
      <c r="J174"/>
      <c r="K174"/>
      <c r="L174"/>
      <c r="M174"/>
      <c r="N174"/>
      <c r="O174"/>
      <c r="P174" s="246" t="s">
        <v>2359</v>
      </c>
      <c r="Q174"/>
      <c r="R174"/>
    </row>
    <row r="175" spans="1:18">
      <c r="A175"/>
      <c r="B175"/>
      <c r="C175"/>
      <c r="D175"/>
      <c r="E175"/>
      <c r="F175"/>
      <c r="G175"/>
      <c r="H175"/>
      <c r="I175"/>
      <c r="J175"/>
      <c r="K175"/>
      <c r="L175"/>
      <c r="M175"/>
      <c r="N175"/>
      <c r="O175"/>
      <c r="P175" s="246" t="s">
        <v>2363</v>
      </c>
      <c r="Q175"/>
      <c r="R175"/>
    </row>
    <row r="176" spans="1:18">
      <c r="A176"/>
      <c r="B176"/>
      <c r="C176"/>
      <c r="D176"/>
      <c r="E176"/>
      <c r="F176"/>
      <c r="G176"/>
      <c r="H176"/>
      <c r="I176"/>
      <c r="J176"/>
      <c r="K176"/>
      <c r="L176"/>
      <c r="M176"/>
      <c r="N176"/>
      <c r="O176"/>
      <c r="P176"/>
      <c r="Q176"/>
      <c r="R176"/>
    </row>
    <row r="177" spans="1:18">
      <c r="A177"/>
      <c r="B177"/>
      <c r="C177"/>
      <c r="D177"/>
      <c r="E177"/>
      <c r="F177"/>
      <c r="G177"/>
      <c r="H177"/>
      <c r="I177"/>
      <c r="J177"/>
      <c r="K177"/>
      <c r="L177"/>
      <c r="M177"/>
      <c r="N177"/>
      <c r="O177"/>
      <c r="P177"/>
      <c r="Q177"/>
      <c r="R177"/>
    </row>
    <row r="178" spans="1:18">
      <c r="A178"/>
      <c r="B178"/>
      <c r="C178"/>
      <c r="D178"/>
      <c r="E178"/>
      <c r="F178"/>
      <c r="G178"/>
      <c r="H178"/>
      <c r="I178"/>
      <c r="J178"/>
      <c r="K178"/>
      <c r="L178"/>
      <c r="M178"/>
      <c r="N178"/>
      <c r="O178"/>
      <c r="P178"/>
      <c r="Q178"/>
      <c r="R178"/>
    </row>
    <row r="179" spans="1:18">
      <c r="A179"/>
      <c r="B179"/>
      <c r="C179"/>
      <c r="D179"/>
      <c r="E179"/>
      <c r="F179"/>
      <c r="G179"/>
      <c r="H179"/>
      <c r="I179"/>
      <c r="J179"/>
      <c r="K179"/>
      <c r="L179"/>
      <c r="M179"/>
      <c r="N179"/>
      <c r="O179"/>
      <c r="P179"/>
      <c r="Q179"/>
      <c r="R179"/>
    </row>
    <row r="180" spans="1:18">
      <c r="A180"/>
      <c r="B180"/>
      <c r="C180"/>
      <c r="D180"/>
      <c r="E180"/>
      <c r="F180"/>
      <c r="G180"/>
      <c r="H180"/>
      <c r="I180"/>
      <c r="J180"/>
      <c r="K180"/>
      <c r="L180"/>
      <c r="M180"/>
      <c r="N180"/>
      <c r="O180"/>
      <c r="P180"/>
      <c r="Q180"/>
      <c r="R180"/>
    </row>
    <row r="181" spans="1:18">
      <c r="A181"/>
      <c r="B181"/>
      <c r="C181"/>
      <c r="D181"/>
      <c r="E181"/>
      <c r="F181"/>
      <c r="G181"/>
      <c r="H181"/>
      <c r="I181"/>
      <c r="J181"/>
      <c r="K181"/>
      <c r="L181"/>
      <c r="M181"/>
      <c r="N181"/>
      <c r="O181"/>
      <c r="P181"/>
      <c r="Q181"/>
      <c r="R181"/>
    </row>
    <row r="182" spans="1:18">
      <c r="A182"/>
      <c r="B182"/>
      <c r="C182"/>
      <c r="D182"/>
      <c r="E182"/>
      <c r="F182"/>
      <c r="G182"/>
      <c r="H182"/>
      <c r="I182"/>
      <c r="J182"/>
      <c r="K182"/>
      <c r="L182"/>
      <c r="M182"/>
      <c r="N182"/>
      <c r="O182"/>
      <c r="P182"/>
      <c r="Q182"/>
      <c r="R182"/>
    </row>
    <row r="183" spans="1:18">
      <c r="A183"/>
      <c r="B183"/>
      <c r="C183"/>
      <c r="D183"/>
      <c r="E183"/>
      <c r="F183"/>
      <c r="G183"/>
      <c r="H183"/>
      <c r="I183"/>
      <c r="J183"/>
      <c r="K183"/>
      <c r="L183"/>
      <c r="M183"/>
      <c r="N183"/>
      <c r="O183"/>
      <c r="P183"/>
      <c r="Q183"/>
      <c r="R183"/>
    </row>
    <row r="184" spans="1:18">
      <c r="A184"/>
      <c r="B184"/>
      <c r="C184"/>
      <c r="D184"/>
      <c r="E184"/>
      <c r="F184"/>
      <c r="G184"/>
      <c r="H184"/>
      <c r="I184"/>
      <c r="J184"/>
      <c r="K184"/>
      <c r="L184"/>
      <c r="M184"/>
      <c r="N184"/>
      <c r="O184"/>
      <c r="P184"/>
      <c r="Q184"/>
      <c r="R184"/>
    </row>
    <row r="185" spans="1:18">
      <c r="A185"/>
      <c r="B185"/>
      <c r="C185"/>
      <c r="D185"/>
      <c r="E185"/>
      <c r="F185"/>
      <c r="G185"/>
      <c r="H185"/>
      <c r="I185"/>
      <c r="J185"/>
      <c r="K185"/>
      <c r="L185"/>
      <c r="M185"/>
      <c r="N185"/>
      <c r="O185"/>
      <c r="P185"/>
      <c r="Q185"/>
      <c r="R185"/>
    </row>
    <row r="186" spans="1:18">
      <c r="A186"/>
      <c r="B186"/>
      <c r="C186"/>
      <c r="D186"/>
      <c r="E186"/>
      <c r="F186"/>
      <c r="G186"/>
      <c r="H186"/>
      <c r="I186"/>
      <c r="J186"/>
      <c r="K186"/>
      <c r="L186"/>
      <c r="M186"/>
      <c r="N186"/>
      <c r="O186"/>
      <c r="P186"/>
      <c r="Q186"/>
      <c r="R186"/>
    </row>
    <row r="187" spans="1:18">
      <c r="A187"/>
      <c r="B187"/>
      <c r="C187"/>
      <c r="D187"/>
      <c r="E187"/>
      <c r="F187"/>
      <c r="G187"/>
      <c r="H187"/>
      <c r="I187"/>
      <c r="J187"/>
      <c r="K187"/>
      <c r="L187"/>
      <c r="M187"/>
      <c r="N187"/>
      <c r="O187"/>
      <c r="P187"/>
      <c r="Q187"/>
      <c r="R187"/>
    </row>
    <row r="188" spans="1:18">
      <c r="A188"/>
      <c r="B188"/>
      <c r="C188"/>
      <c r="D188"/>
      <c r="E188"/>
      <c r="F188"/>
      <c r="G188"/>
      <c r="H188"/>
      <c r="I188"/>
      <c r="J188"/>
      <c r="K188"/>
      <c r="L188"/>
      <c r="M188"/>
      <c r="N188"/>
      <c r="O188"/>
      <c r="P188"/>
      <c r="Q188"/>
      <c r="R188"/>
    </row>
    <row r="189" spans="1:18">
      <c r="A189"/>
      <c r="B189"/>
      <c r="C189"/>
      <c r="D189"/>
      <c r="E189"/>
      <c r="F189"/>
      <c r="G189"/>
      <c r="H189"/>
      <c r="I189"/>
      <c r="J189"/>
      <c r="K189"/>
      <c r="L189"/>
      <c r="M189"/>
      <c r="N189"/>
      <c r="O189"/>
      <c r="P189"/>
      <c r="Q189"/>
      <c r="R189"/>
    </row>
    <row r="190" spans="1:18">
      <c r="A190"/>
      <c r="B190"/>
      <c r="C190"/>
      <c r="D190"/>
      <c r="E190"/>
      <c r="F190"/>
      <c r="G190"/>
      <c r="H190"/>
      <c r="I190"/>
      <c r="J190"/>
      <c r="K190"/>
      <c r="L190"/>
      <c r="M190"/>
      <c r="N190"/>
      <c r="O190"/>
      <c r="P190"/>
      <c r="Q190"/>
      <c r="R190"/>
    </row>
    <row r="191" spans="1:18">
      <c r="A191"/>
      <c r="B191"/>
      <c r="C191"/>
      <c r="D191"/>
      <c r="E191"/>
      <c r="F191"/>
      <c r="G191"/>
      <c r="H191"/>
      <c r="I191"/>
      <c r="J191"/>
      <c r="K191"/>
      <c r="L191"/>
      <c r="M191"/>
      <c r="N191"/>
      <c r="O191"/>
      <c r="P191"/>
      <c r="Q191"/>
      <c r="R191"/>
    </row>
    <row r="192" spans="1:18">
      <c r="A192"/>
      <c r="B192"/>
      <c r="C192"/>
      <c r="D192"/>
      <c r="E192"/>
      <c r="F192"/>
      <c r="G192"/>
      <c r="H192"/>
      <c r="I192"/>
      <c r="J192"/>
      <c r="K192"/>
      <c r="L192"/>
      <c r="M192"/>
      <c r="N192"/>
      <c r="O192"/>
      <c r="P192"/>
      <c r="Q192"/>
      <c r="R192"/>
    </row>
    <row r="193" spans="1:18">
      <c r="A193"/>
      <c r="B193"/>
      <c r="C193"/>
      <c r="D193"/>
      <c r="E193"/>
      <c r="F193"/>
      <c r="G193"/>
      <c r="H193"/>
      <c r="I193"/>
      <c r="J193"/>
      <c r="K193"/>
      <c r="L193"/>
      <c r="M193"/>
      <c r="N193"/>
      <c r="O193"/>
      <c r="P193"/>
      <c r="Q193"/>
      <c r="R193"/>
    </row>
    <row r="194" spans="1:18">
      <c r="A194"/>
      <c r="B194"/>
      <c r="C194"/>
      <c r="D194"/>
      <c r="E194"/>
      <c r="F194"/>
      <c r="G194"/>
      <c r="H194"/>
      <c r="I194"/>
      <c r="J194"/>
      <c r="K194"/>
      <c r="L194"/>
      <c r="M194"/>
      <c r="N194"/>
      <c r="O194"/>
      <c r="P194"/>
      <c r="Q194"/>
      <c r="R194"/>
    </row>
    <row r="195" spans="1:18">
      <c r="A195"/>
      <c r="B195"/>
      <c r="C195"/>
      <c r="D195"/>
      <c r="E195"/>
      <c r="F195"/>
      <c r="G195"/>
      <c r="H195"/>
      <c r="I195"/>
      <c r="J195"/>
      <c r="K195"/>
      <c r="L195"/>
      <c r="M195"/>
      <c r="N195"/>
      <c r="O195"/>
      <c r="P195"/>
      <c r="Q195"/>
      <c r="R195"/>
    </row>
    <row r="196" spans="1:18">
      <c r="A196"/>
      <c r="B196"/>
      <c r="C196"/>
      <c r="D196"/>
      <c r="E196"/>
      <c r="F196"/>
      <c r="G196"/>
      <c r="H196"/>
      <c r="I196"/>
      <c r="J196"/>
      <c r="K196"/>
      <c r="L196"/>
      <c r="M196"/>
      <c r="N196"/>
      <c r="O196"/>
      <c r="P196"/>
      <c r="Q196"/>
      <c r="R196"/>
    </row>
    <row r="197" spans="1:18">
      <c r="A197"/>
      <c r="B197"/>
      <c r="C197"/>
      <c r="D197"/>
      <c r="E197"/>
      <c r="F197"/>
      <c r="G197"/>
      <c r="H197"/>
      <c r="I197"/>
      <c r="J197"/>
      <c r="K197"/>
      <c r="L197"/>
      <c r="M197"/>
      <c r="N197"/>
      <c r="O197"/>
      <c r="P197"/>
      <c r="Q197"/>
      <c r="R197"/>
    </row>
    <row r="198" spans="1:18">
      <c r="A198"/>
      <c r="B198"/>
      <c r="C198"/>
      <c r="D198"/>
      <c r="E198"/>
      <c r="F198"/>
      <c r="G198"/>
      <c r="H198"/>
      <c r="I198"/>
      <c r="J198"/>
      <c r="K198"/>
      <c r="L198"/>
      <c r="M198"/>
      <c r="N198"/>
      <c r="O198"/>
      <c r="P198"/>
      <c r="Q198"/>
      <c r="R198"/>
    </row>
    <row r="199" spans="1:18">
      <c r="A199"/>
      <c r="B199"/>
      <c r="C199"/>
      <c r="D199"/>
      <c r="E199"/>
      <c r="F199"/>
      <c r="G199"/>
      <c r="H199"/>
      <c r="I199"/>
      <c r="J199"/>
      <c r="K199"/>
      <c r="L199"/>
      <c r="M199"/>
      <c r="N199"/>
      <c r="O199"/>
      <c r="P199"/>
      <c r="Q199"/>
      <c r="R199"/>
    </row>
    <row r="200" spans="1:18">
      <c r="A200"/>
      <c r="B200"/>
      <c r="C200"/>
      <c r="D200"/>
      <c r="E200"/>
      <c r="F200"/>
      <c r="G200"/>
      <c r="H200"/>
      <c r="I200"/>
      <c r="J200"/>
      <c r="K200"/>
      <c r="L200"/>
      <c r="M200"/>
      <c r="N200"/>
      <c r="O200"/>
      <c r="P200"/>
      <c r="Q200"/>
      <c r="R200"/>
    </row>
    <row r="201" spans="1:18">
      <c r="A201"/>
      <c r="B201"/>
      <c r="C201"/>
      <c r="D201"/>
      <c r="E201"/>
      <c r="F201"/>
      <c r="G201"/>
      <c r="H201"/>
      <c r="I201"/>
      <c r="J201"/>
      <c r="K201"/>
      <c r="L201"/>
      <c r="M201"/>
      <c r="N201"/>
      <c r="O201"/>
      <c r="P201"/>
      <c r="Q201"/>
      <c r="R201"/>
    </row>
    <row r="202" spans="1:18">
      <c r="A202"/>
      <c r="B202"/>
      <c r="C202"/>
      <c r="D202"/>
      <c r="E202"/>
      <c r="F202"/>
      <c r="G202"/>
      <c r="H202"/>
      <c r="I202"/>
      <c r="J202"/>
      <c r="K202"/>
      <c r="L202"/>
      <c r="M202"/>
      <c r="N202"/>
      <c r="O202"/>
      <c r="P202"/>
      <c r="Q202"/>
      <c r="R202"/>
    </row>
  </sheetData>
  <sheetProtection selectLockedCells="1"/>
  <sortState ref="A6:R167">
    <sortCondition ref="C6:C167"/>
    <sortCondition ref="A6:A167"/>
  </sortState>
  <mergeCells count="2">
    <mergeCell ref="B1:N1"/>
    <mergeCell ref="B2:N2"/>
  </mergeCells>
  <conditionalFormatting sqref="A3">
    <cfRule type="duplicateValues" dxfId="1" priority="1"/>
  </conditionalFormatting>
  <conditionalFormatting sqref="A5:A171">
    <cfRule type="duplicateValues" dxfId="0" priority="4"/>
  </conditionalFormatting>
  <pageMargins left="0" right="0" top="0.75" bottom="0.75" header="0.5" footer="0.5"/>
  <pageSetup paperSize="5" scale="32" orientation="portrait" r:id="rId1"/>
  <headerFooter alignWithMargins="0">
    <oddHeader>&amp;L&amp;P of &amp;N&amp;R&amp;D at &amp;T</oddHeader>
    <oddFooter>&amp;L&amp;Z&amp;F&amp;A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72"/>
  <sheetViews>
    <sheetView workbookViewId="0">
      <selection activeCell="H5" sqref="H5"/>
    </sheetView>
  </sheetViews>
  <sheetFormatPr defaultRowHeight="13.2"/>
  <cols>
    <col min="1" max="1" width="17.33203125" bestFit="1" customWidth="1"/>
    <col min="2" max="2" width="10.33203125" bestFit="1" customWidth="1"/>
    <col min="3" max="3" width="1.6640625" style="229" customWidth="1"/>
    <col min="5" max="5" width="10.33203125" bestFit="1" customWidth="1"/>
    <col min="7" max="7" width="17.33203125" bestFit="1" customWidth="1"/>
    <col min="8" max="8" width="10.33203125" bestFit="1" customWidth="1"/>
    <col min="9" max="9" width="1.6640625" style="229" customWidth="1"/>
    <col min="11" max="11" width="10.33203125" bestFit="1" customWidth="1"/>
  </cols>
  <sheetData>
    <row r="3" spans="1:11" ht="39.6">
      <c r="A3" s="230" t="s">
        <v>2331</v>
      </c>
      <c r="B3" s="231"/>
      <c r="C3" s="225"/>
      <c r="D3" s="230" t="s">
        <v>2330</v>
      </c>
      <c r="E3" s="231" t="s">
        <v>1509</v>
      </c>
      <c r="G3" s="230" t="s">
        <v>2331</v>
      </c>
      <c r="H3" s="231"/>
      <c r="I3" s="225"/>
      <c r="J3" s="230" t="s">
        <v>2330</v>
      </c>
      <c r="K3" s="231" t="s">
        <v>1509</v>
      </c>
    </row>
    <row r="4" spans="1:11">
      <c r="A4" s="240" t="s">
        <v>2008</v>
      </c>
      <c r="B4" s="241">
        <f>ROUND(AVERAGE(E4:E90),2)</f>
        <v>8415.57</v>
      </c>
      <c r="C4" s="226"/>
      <c r="D4" s="232" t="s">
        <v>1265</v>
      </c>
      <c r="E4" s="235">
        <f>VLOOKUP(D4,'Provider Reference'!$B$5:$R$197,17,FALSE)</f>
        <v>8669.93</v>
      </c>
      <c r="G4" s="234" t="s">
        <v>2329</v>
      </c>
      <c r="H4" s="238">
        <f>ROUND(AVERAGE(K4:K85), 2)</f>
        <v>2871.55</v>
      </c>
      <c r="I4" s="226"/>
      <c r="J4" s="232" t="s">
        <v>1486</v>
      </c>
      <c r="K4" s="235">
        <f>VLOOKUP(J4,'Provider Reference'!$B$5:$R$197,17,FALSE)</f>
        <v>3123.56</v>
      </c>
    </row>
    <row r="5" spans="1:11">
      <c r="A5" s="7"/>
      <c r="B5" s="7"/>
      <c r="C5" s="227"/>
      <c r="D5" s="27" t="s">
        <v>1265</v>
      </c>
      <c r="E5" s="236">
        <f>VLOOKUP(D5,'Provider Reference'!$B$5:$R$197,17,FALSE)</f>
        <v>8669.93</v>
      </c>
      <c r="G5" s="7"/>
      <c r="H5" s="7"/>
      <c r="I5" s="227"/>
      <c r="J5" s="27" t="s">
        <v>1498</v>
      </c>
      <c r="K5" s="236">
        <f>VLOOKUP(J5,'Provider Reference'!$B$5:$R$197,17,FALSE)</f>
        <v>3554.69</v>
      </c>
    </row>
    <row r="6" spans="1:11">
      <c r="A6" s="7"/>
      <c r="B6" s="7"/>
      <c r="C6" s="227"/>
      <c r="D6" s="27" t="s">
        <v>1267</v>
      </c>
      <c r="E6" s="236">
        <f>VLOOKUP(D6,'Provider Reference'!$B$5:$R$197,17,FALSE)</f>
        <v>8050.79</v>
      </c>
      <c r="G6" s="7"/>
      <c r="H6" s="7"/>
      <c r="I6" s="227"/>
      <c r="J6" s="27" t="s">
        <v>1438</v>
      </c>
      <c r="K6" s="236">
        <f>VLOOKUP(J6,'Provider Reference'!$B$5:$R$197,17,FALSE)</f>
        <v>4085.44</v>
      </c>
    </row>
    <row r="7" spans="1:11">
      <c r="A7" s="7"/>
      <c r="B7" s="7"/>
      <c r="C7" s="227"/>
      <c r="D7" s="27" t="s">
        <v>1268</v>
      </c>
      <c r="E7" s="236">
        <f>VLOOKUP(D7,'Provider Reference'!$B$5:$R$197,17,FALSE)</f>
        <v>8669.93</v>
      </c>
      <c r="G7" s="7"/>
      <c r="H7" s="7"/>
      <c r="I7" s="227"/>
      <c r="J7" s="27" t="s">
        <v>1472</v>
      </c>
      <c r="K7" s="236">
        <f>VLOOKUP(J7,'Provider Reference'!$B$5:$R$197,17,FALSE)</f>
        <v>6576.72</v>
      </c>
    </row>
    <row r="8" spans="1:11">
      <c r="A8" s="7"/>
      <c r="B8" s="7"/>
      <c r="C8" s="227"/>
      <c r="D8" s="27" t="s">
        <v>1268</v>
      </c>
      <c r="E8" s="236">
        <f>VLOOKUP(D8,'Provider Reference'!$B$5:$R$197,17,FALSE)</f>
        <v>8669.93</v>
      </c>
      <c r="G8" s="7"/>
      <c r="H8" s="7"/>
      <c r="I8" s="227"/>
      <c r="J8" s="27" t="s">
        <v>2070</v>
      </c>
      <c r="K8" s="236">
        <f>VLOOKUP(J8,'Provider Reference'!$B$5:$R$197,17,FALSE)</f>
        <v>1996.1174730978614</v>
      </c>
    </row>
    <row r="9" spans="1:11">
      <c r="A9" s="7"/>
      <c r="B9" s="7"/>
      <c r="C9" s="227"/>
      <c r="D9" s="27" t="s">
        <v>1268</v>
      </c>
      <c r="E9" s="236">
        <f>VLOOKUP(D9,'Provider Reference'!$B$5:$R$197,17,FALSE)</f>
        <v>8669.93</v>
      </c>
      <c r="G9" s="7"/>
      <c r="H9" s="7"/>
      <c r="I9" s="227"/>
      <c r="J9" s="27" t="s">
        <v>1489</v>
      </c>
      <c r="K9" s="236">
        <f>VLOOKUP(J9,'Provider Reference'!$B$5:$R$197,17,FALSE)</f>
        <v>2905.48</v>
      </c>
    </row>
    <row r="10" spans="1:11">
      <c r="A10" s="7"/>
      <c r="B10" s="7"/>
      <c r="C10" s="227"/>
      <c r="D10" s="27" t="s">
        <v>1269</v>
      </c>
      <c r="E10" s="236">
        <f>VLOOKUP(D10,'Provider Reference'!$B$5:$R$197,17,FALSE)</f>
        <v>8478.06</v>
      </c>
      <c r="G10" s="7"/>
      <c r="H10" s="7"/>
      <c r="I10" s="227"/>
      <c r="J10" s="27" t="s">
        <v>1468</v>
      </c>
      <c r="K10" s="236">
        <f>VLOOKUP(J10,'Provider Reference'!$B$5:$R$197,17,FALSE)</f>
        <v>1989.48</v>
      </c>
    </row>
    <row r="11" spans="1:11">
      <c r="A11" s="7"/>
      <c r="B11" s="7"/>
      <c r="C11" s="227"/>
      <c r="D11" s="27" t="s">
        <v>1514</v>
      </c>
      <c r="E11" s="236">
        <f>VLOOKUP(D11,'Provider Reference'!$B$5:$R$197,17,FALSE)</f>
        <v>8478.06</v>
      </c>
      <c r="G11" s="7"/>
      <c r="H11" s="7"/>
      <c r="I11" s="227"/>
      <c r="J11" s="27" t="s">
        <v>1488</v>
      </c>
      <c r="K11" s="236">
        <f>VLOOKUP(J11,'Provider Reference'!$B$5:$R$197,17,FALSE)</f>
        <v>3141.57</v>
      </c>
    </row>
    <row r="12" spans="1:11">
      <c r="A12" s="7"/>
      <c r="B12" s="7"/>
      <c r="C12" s="227"/>
      <c r="D12" s="27" t="s">
        <v>1514</v>
      </c>
      <c r="E12" s="236">
        <f>VLOOKUP(D12,'Provider Reference'!$B$5:$R$197,17,FALSE)</f>
        <v>8478.06</v>
      </c>
      <c r="G12" s="7"/>
      <c r="H12" s="7"/>
      <c r="I12" s="227"/>
      <c r="J12" s="27" t="s">
        <v>1485</v>
      </c>
      <c r="K12" s="236">
        <f>VLOOKUP(J12,'Provider Reference'!$B$5:$R$197,17,FALSE)</f>
        <v>4050.7</v>
      </c>
    </row>
    <row r="13" spans="1:11">
      <c r="A13" s="7"/>
      <c r="B13" s="7"/>
      <c r="C13" s="227"/>
      <c r="D13" s="27" t="s">
        <v>1514</v>
      </c>
      <c r="E13" s="236">
        <f>VLOOKUP(D13,'Provider Reference'!$B$5:$R$197,17,FALSE)</f>
        <v>8478.06</v>
      </c>
      <c r="G13" s="7"/>
      <c r="H13" s="7"/>
      <c r="I13" s="227"/>
      <c r="J13" s="27" t="s">
        <v>1497</v>
      </c>
      <c r="K13" s="236">
        <f>VLOOKUP(J13,'Provider Reference'!$B$5:$R$197,17,FALSE)</f>
        <v>3868.12</v>
      </c>
    </row>
    <row r="14" spans="1:11">
      <c r="A14" s="7"/>
      <c r="B14" s="7"/>
      <c r="C14" s="227"/>
      <c r="D14" s="27" t="s">
        <v>1270</v>
      </c>
      <c r="E14" s="236">
        <f>VLOOKUP(D14,'Provider Reference'!$B$5:$R$197,17,FALSE)</f>
        <v>8669.93</v>
      </c>
      <c r="G14" s="7"/>
      <c r="H14" s="7"/>
      <c r="I14" s="227"/>
      <c r="J14" s="27" t="s">
        <v>1492</v>
      </c>
      <c r="K14" s="236">
        <f>VLOOKUP(J14,'Provider Reference'!$B$5:$R$197,17,FALSE)</f>
        <v>3607.91</v>
      </c>
    </row>
    <row r="15" spans="1:11">
      <c r="A15" s="7"/>
      <c r="B15" s="7"/>
      <c r="C15" s="227"/>
      <c r="D15" s="27" t="s">
        <v>1271</v>
      </c>
      <c r="E15" s="236">
        <f>VLOOKUP(D15,'Provider Reference'!$B$5:$R$197,17,FALSE)</f>
        <v>8521.74</v>
      </c>
      <c r="G15" s="7"/>
      <c r="H15" s="7"/>
      <c r="I15" s="227"/>
      <c r="J15" s="27" t="s">
        <v>1501</v>
      </c>
      <c r="K15" s="236">
        <f>VLOOKUP(J15,'Provider Reference'!$B$5:$R$197,17,FALSE)</f>
        <v>5889.99</v>
      </c>
    </row>
    <row r="16" spans="1:11">
      <c r="A16" s="7"/>
      <c r="B16" s="7"/>
      <c r="C16" s="227"/>
      <c r="D16" s="27" t="s">
        <v>1272</v>
      </c>
      <c r="E16" s="236">
        <f>VLOOKUP(D16,'Provider Reference'!$B$5:$R$197,17,FALSE)</f>
        <v>8050.79</v>
      </c>
      <c r="G16" s="7"/>
      <c r="H16" s="7"/>
      <c r="I16" s="227"/>
      <c r="J16" s="27" t="s">
        <v>1459</v>
      </c>
      <c r="K16" s="236">
        <f>VLOOKUP(J16,'Provider Reference'!$B$5:$R$197,17,FALSE)</f>
        <v>2248</v>
      </c>
    </row>
    <row r="17" spans="1:11">
      <c r="A17" s="7"/>
      <c r="B17" s="7"/>
      <c r="C17" s="227"/>
      <c r="D17" s="27" t="s">
        <v>1272</v>
      </c>
      <c r="E17" s="236">
        <f>VLOOKUP(D17,'Provider Reference'!$B$5:$R$197,17,FALSE)</f>
        <v>8050.79</v>
      </c>
      <c r="G17" s="7"/>
      <c r="H17" s="7"/>
      <c r="I17" s="227"/>
      <c r="J17" s="27" t="s">
        <v>1500</v>
      </c>
      <c r="K17" s="236">
        <f>VLOOKUP(J17,'Provider Reference'!$B$5:$R$197,17,FALSE)</f>
        <v>2160.21</v>
      </c>
    </row>
    <row r="18" spans="1:11">
      <c r="A18" s="7"/>
      <c r="B18" s="7"/>
      <c r="C18" s="227"/>
      <c r="D18" s="27" t="s">
        <v>1273</v>
      </c>
      <c r="E18" s="236">
        <f>VLOOKUP(D18,'Provider Reference'!$B$5:$R$197,17,FALSE)</f>
        <v>8669.93</v>
      </c>
      <c r="G18" s="7"/>
      <c r="H18" s="7"/>
      <c r="I18" s="227"/>
      <c r="J18" s="27" t="s">
        <v>1454</v>
      </c>
      <c r="K18" s="236">
        <f>VLOOKUP(J18,'Provider Reference'!$B$5:$R$197,17,FALSE)</f>
        <v>4418.8500000000004</v>
      </c>
    </row>
    <row r="19" spans="1:11">
      <c r="A19" s="7"/>
      <c r="B19" s="7"/>
      <c r="C19" s="227"/>
      <c r="D19" s="27" t="s">
        <v>1273</v>
      </c>
      <c r="E19" s="236">
        <f>VLOOKUP(D19,'Provider Reference'!$B$5:$R$197,17,FALSE)</f>
        <v>8669.93</v>
      </c>
      <c r="G19" s="7"/>
      <c r="H19" s="7"/>
      <c r="I19" s="227"/>
      <c r="J19" s="27" t="s">
        <v>1494</v>
      </c>
      <c r="K19" s="236">
        <f>VLOOKUP(J19,'Provider Reference'!$B$5:$R$197,17,FALSE)</f>
        <v>3842.73</v>
      </c>
    </row>
    <row r="20" spans="1:11">
      <c r="A20" s="7"/>
      <c r="B20" s="7"/>
      <c r="C20" s="227"/>
      <c r="D20" s="27" t="s">
        <v>1273</v>
      </c>
      <c r="E20" s="236">
        <f>VLOOKUP(D20,'Provider Reference'!$B$5:$R$197,17,FALSE)</f>
        <v>8669.93</v>
      </c>
      <c r="G20" s="7"/>
      <c r="H20" s="7"/>
      <c r="I20" s="227"/>
      <c r="J20" s="27" t="s">
        <v>1437</v>
      </c>
      <c r="K20" s="236">
        <f>VLOOKUP(J20,'Provider Reference'!$B$5:$R$197,17,FALSE)</f>
        <v>3547.61</v>
      </c>
    </row>
    <row r="21" spans="1:11">
      <c r="A21" s="7"/>
      <c r="B21" s="7"/>
      <c r="C21" s="227"/>
      <c r="D21" s="27" t="s">
        <v>1274</v>
      </c>
      <c r="E21" s="236">
        <f>VLOOKUP(D21,'Provider Reference'!$B$5:$R$197,17,FALSE)</f>
        <v>7600.54</v>
      </c>
      <c r="G21" s="7"/>
      <c r="H21" s="7"/>
      <c r="I21" s="227"/>
      <c r="J21" s="27" t="s">
        <v>1456</v>
      </c>
      <c r="K21" s="236">
        <f>VLOOKUP(J21,'Provider Reference'!$B$5:$R$197,17,FALSE)</f>
        <v>5774.85</v>
      </c>
    </row>
    <row r="22" spans="1:11">
      <c r="A22" s="7"/>
      <c r="B22" s="7"/>
      <c r="C22" s="227"/>
      <c r="D22" s="27" t="s">
        <v>1275</v>
      </c>
      <c r="E22" s="236">
        <f>VLOOKUP(D22,'Provider Reference'!$B$5:$R$197,17,FALSE)</f>
        <v>7600.54</v>
      </c>
      <c r="G22" s="7"/>
      <c r="H22" s="7"/>
      <c r="I22" s="227"/>
      <c r="J22" s="27" t="s">
        <v>1443</v>
      </c>
      <c r="K22" s="236">
        <f>VLOOKUP(J22,'Provider Reference'!$B$5:$R$197,17,FALSE)</f>
        <v>2184.58</v>
      </c>
    </row>
    <row r="23" spans="1:11">
      <c r="A23" s="7"/>
      <c r="B23" s="7"/>
      <c r="C23" s="227"/>
      <c r="D23" s="27" t="s">
        <v>1276</v>
      </c>
      <c r="E23" s="236">
        <f>VLOOKUP(D23,'Provider Reference'!$B$5:$R$197,17,FALSE)</f>
        <v>8521.74</v>
      </c>
      <c r="G23" s="7"/>
      <c r="H23" s="7"/>
      <c r="I23" s="227"/>
      <c r="J23" s="27" t="s">
        <v>1503</v>
      </c>
      <c r="K23" s="236">
        <f>VLOOKUP(J23,'Provider Reference'!$B$5:$R$197,17,FALSE)</f>
        <v>1996.1174730978614</v>
      </c>
    </row>
    <row r="24" spans="1:11">
      <c r="A24" s="7"/>
      <c r="B24" s="7"/>
      <c r="C24" s="227"/>
      <c r="D24" s="27" t="s">
        <v>1276</v>
      </c>
      <c r="E24" s="236">
        <f>VLOOKUP(D24,'Provider Reference'!$B$5:$R$197,17,FALSE)</f>
        <v>8521.74</v>
      </c>
      <c r="G24" s="7"/>
      <c r="H24" s="7"/>
      <c r="I24" s="227"/>
      <c r="J24" s="27" t="s">
        <v>1487</v>
      </c>
      <c r="K24" s="236">
        <f>VLOOKUP(J24,'Provider Reference'!$B$5:$R$197,17,FALSE)</f>
        <v>2209.83</v>
      </c>
    </row>
    <row r="25" spans="1:11">
      <c r="A25" s="7"/>
      <c r="B25" s="7"/>
      <c r="C25" s="227"/>
      <c r="D25" s="27" t="s">
        <v>1276</v>
      </c>
      <c r="E25" s="236">
        <f>VLOOKUP(D25,'Provider Reference'!$B$5:$R$197,17,FALSE)</f>
        <v>8521.74</v>
      </c>
      <c r="G25" s="7"/>
      <c r="H25" s="7"/>
      <c r="I25" s="227"/>
      <c r="J25" s="27" t="s">
        <v>1496</v>
      </c>
      <c r="K25" s="236">
        <f>VLOOKUP(J25,'Provider Reference'!$B$5:$R$197,17,FALSE)</f>
        <v>4172.46</v>
      </c>
    </row>
    <row r="26" spans="1:11">
      <c r="A26" s="7"/>
      <c r="B26" s="7"/>
      <c r="C26" s="227"/>
      <c r="D26" s="27" t="s">
        <v>1277</v>
      </c>
      <c r="E26" s="236">
        <f>VLOOKUP(D26,'Provider Reference'!$B$5:$R$197,17,FALSE)</f>
        <v>8669.93</v>
      </c>
      <c r="G26" s="7"/>
      <c r="H26" s="7"/>
      <c r="I26" s="227"/>
      <c r="J26" s="27" t="s">
        <v>1483</v>
      </c>
      <c r="K26" s="236">
        <f>VLOOKUP(J26,'Provider Reference'!$B$5:$R$197,17,FALSE)</f>
        <v>2214.75</v>
      </c>
    </row>
    <row r="27" spans="1:11">
      <c r="A27" s="7"/>
      <c r="B27" s="7"/>
      <c r="C27" s="227"/>
      <c r="D27" s="27" t="s">
        <v>1277</v>
      </c>
      <c r="E27" s="236">
        <f>VLOOKUP(D27,'Provider Reference'!$B$5:$R$197,17,FALSE)</f>
        <v>8669.93</v>
      </c>
      <c r="G27" s="7"/>
      <c r="H27" s="7"/>
      <c r="I27" s="227"/>
      <c r="J27" s="27" t="s">
        <v>1464</v>
      </c>
      <c r="K27" s="236">
        <f>VLOOKUP(J27,'Provider Reference'!$B$5:$R$197,17,FALSE)</f>
        <v>1372.65</v>
      </c>
    </row>
    <row r="28" spans="1:11">
      <c r="A28" s="7"/>
      <c r="B28" s="7"/>
      <c r="C28" s="227"/>
      <c r="D28" s="27" t="s">
        <v>1277</v>
      </c>
      <c r="E28" s="236">
        <f>VLOOKUP(D28,'Provider Reference'!$B$5:$R$197,17,FALSE)</f>
        <v>8669.93</v>
      </c>
      <c r="G28" s="7"/>
      <c r="H28" s="7"/>
      <c r="I28" s="227"/>
      <c r="J28" s="27" t="s">
        <v>1448</v>
      </c>
      <c r="K28" s="236">
        <f>VLOOKUP(J28,'Provider Reference'!$B$5:$R$197,17,FALSE)</f>
        <v>2088.8000000000002</v>
      </c>
    </row>
    <row r="29" spans="1:11">
      <c r="A29" s="7"/>
      <c r="B29" s="7"/>
      <c r="C29" s="227"/>
      <c r="D29" s="27" t="s">
        <v>1278</v>
      </c>
      <c r="E29" s="236">
        <f>VLOOKUP(D29,'Provider Reference'!$B$5:$R$197,17,FALSE)</f>
        <v>8050.79</v>
      </c>
      <c r="G29" s="7"/>
      <c r="H29" s="7"/>
      <c r="I29" s="227"/>
      <c r="J29" s="27" t="s">
        <v>1511</v>
      </c>
      <c r="K29" s="236">
        <f>VLOOKUP(J29,'Provider Reference'!$B$5:$R$197,17,FALSE)</f>
        <v>3086.74</v>
      </c>
    </row>
    <row r="30" spans="1:11">
      <c r="A30" s="224"/>
      <c r="B30" s="224"/>
      <c r="C30" s="228"/>
      <c r="D30" s="27" t="s">
        <v>1278</v>
      </c>
      <c r="E30" s="236">
        <f>VLOOKUP(D30,'Provider Reference'!$B$5:$R$197,17,FALSE)</f>
        <v>8050.79</v>
      </c>
      <c r="G30" s="224"/>
      <c r="H30" s="224"/>
      <c r="I30" s="228"/>
      <c r="J30" s="27" t="s">
        <v>1450</v>
      </c>
      <c r="K30" s="236">
        <f>VLOOKUP(J30,'Provider Reference'!$B$5:$R$197,17,FALSE)</f>
        <v>1960.06</v>
      </c>
    </row>
    <row r="31" spans="1:11">
      <c r="A31" s="224"/>
      <c r="B31" s="224"/>
      <c r="C31" s="228"/>
      <c r="D31" s="27" t="s">
        <v>1279</v>
      </c>
      <c r="E31" s="236">
        <f>VLOOKUP(D31,'Provider Reference'!$B$5:$R$197,17,FALSE)</f>
        <v>7600.54</v>
      </c>
      <c r="G31" s="224"/>
      <c r="H31" s="224"/>
      <c r="I31" s="228"/>
      <c r="J31" s="27" t="s">
        <v>1450</v>
      </c>
      <c r="K31" s="236">
        <f>VLOOKUP(J31,'Provider Reference'!$B$5:$R$197,17,FALSE)</f>
        <v>1960.06</v>
      </c>
    </row>
    <row r="32" spans="1:11">
      <c r="A32" s="7"/>
      <c r="B32" s="7"/>
      <c r="C32" s="227"/>
      <c r="D32" s="27" t="s">
        <v>1279</v>
      </c>
      <c r="E32" s="236">
        <f>VLOOKUP(D32,'Provider Reference'!$B$5:$R$197,17,FALSE)</f>
        <v>7600.54</v>
      </c>
      <c r="G32" s="7"/>
      <c r="H32" s="7"/>
      <c r="I32" s="227"/>
      <c r="J32" s="27" t="s">
        <v>1460</v>
      </c>
      <c r="K32" s="236">
        <f>VLOOKUP(J32,'Provider Reference'!$B$5:$R$197,17,FALSE)</f>
        <v>1226.21</v>
      </c>
    </row>
    <row r="33" spans="1:11">
      <c r="A33" s="7"/>
      <c r="B33" s="7"/>
      <c r="C33" s="227"/>
      <c r="D33" s="27" t="s">
        <v>1280</v>
      </c>
      <c r="E33" s="236">
        <f>VLOOKUP(D33,'Provider Reference'!$B$5:$R$197,17,FALSE)</f>
        <v>7635.17</v>
      </c>
      <c r="G33" s="7"/>
      <c r="H33" s="7"/>
      <c r="I33" s="227"/>
      <c r="J33" s="27" t="s">
        <v>1474</v>
      </c>
      <c r="K33" s="236">
        <f>VLOOKUP(J33,'Provider Reference'!$B$5:$R$197,17,FALSE)</f>
        <v>2764.94</v>
      </c>
    </row>
    <row r="34" spans="1:11">
      <c r="A34" s="7"/>
      <c r="B34" s="7"/>
      <c r="C34" s="227"/>
      <c r="D34" s="27" t="s">
        <v>1280</v>
      </c>
      <c r="E34" s="236">
        <f>VLOOKUP(D34,'Provider Reference'!$B$5:$R$197,17,FALSE)</f>
        <v>7635.17</v>
      </c>
      <c r="G34" s="7"/>
      <c r="H34" s="7"/>
      <c r="I34" s="227"/>
      <c r="J34" s="27" t="s">
        <v>1490</v>
      </c>
      <c r="K34" s="236">
        <f>VLOOKUP(J34,'Provider Reference'!$B$5:$R$197,17,FALSE)</f>
        <v>3615.38</v>
      </c>
    </row>
    <row r="35" spans="1:11">
      <c r="A35" s="7"/>
      <c r="B35" s="7"/>
      <c r="C35" s="227"/>
      <c r="D35" s="27" t="s">
        <v>1281</v>
      </c>
      <c r="E35" s="236">
        <f>VLOOKUP(D35,'Provider Reference'!$B$5:$R$197,17,FALSE)</f>
        <v>8521.74</v>
      </c>
      <c r="G35" s="7"/>
      <c r="H35" s="7"/>
      <c r="I35" s="227"/>
      <c r="J35" s="27" t="s">
        <v>1458</v>
      </c>
      <c r="K35" s="236">
        <f>VLOOKUP(J35,'Provider Reference'!$B$5:$R$197,17,FALSE)</f>
        <v>5255.42</v>
      </c>
    </row>
    <row r="36" spans="1:11">
      <c r="A36" s="7"/>
      <c r="B36" s="7"/>
      <c r="C36" s="227"/>
      <c r="D36" s="27" t="s">
        <v>1281</v>
      </c>
      <c r="E36" s="236">
        <f>VLOOKUP(D36,'Provider Reference'!$B$5:$R$197,17,FALSE)</f>
        <v>8521.74</v>
      </c>
      <c r="G36" s="7"/>
      <c r="H36" s="7"/>
      <c r="I36" s="227"/>
      <c r="J36" s="27" t="s">
        <v>1433</v>
      </c>
      <c r="K36" s="236">
        <f>VLOOKUP(J36,'Provider Reference'!$B$5:$R$197,17,FALSE)</f>
        <v>4629.45</v>
      </c>
    </row>
    <row r="37" spans="1:11">
      <c r="A37" s="7"/>
      <c r="B37" s="7"/>
      <c r="C37" s="227"/>
      <c r="D37" s="27" t="s">
        <v>1282</v>
      </c>
      <c r="E37" s="236">
        <f>VLOOKUP(D37,'Provider Reference'!$B$5:$R$197,17,FALSE)</f>
        <v>8669.93</v>
      </c>
      <c r="G37" s="7"/>
      <c r="H37" s="7"/>
      <c r="I37" s="227"/>
      <c r="J37" s="27" t="s">
        <v>1432</v>
      </c>
      <c r="K37" s="236">
        <f>VLOOKUP(J37,'Provider Reference'!$B$5:$R$197,17,FALSE)</f>
        <v>1996.1174730978614</v>
      </c>
    </row>
    <row r="38" spans="1:11">
      <c r="A38" s="7"/>
      <c r="B38" s="7"/>
      <c r="C38" s="227"/>
      <c r="D38" s="27" t="s">
        <v>1283</v>
      </c>
      <c r="E38" s="236">
        <f>VLOOKUP(D38,'Provider Reference'!$B$5:$R$197,17,FALSE)</f>
        <v>7600.54</v>
      </c>
      <c r="G38" s="7"/>
      <c r="H38" s="7"/>
      <c r="I38" s="227"/>
      <c r="J38" s="27" t="s">
        <v>1447</v>
      </c>
      <c r="K38" s="236">
        <f>VLOOKUP(J38,'Provider Reference'!$B$5:$R$197,17,FALSE)</f>
        <v>4613</v>
      </c>
    </row>
    <row r="39" spans="1:11">
      <c r="A39" s="7"/>
      <c r="B39" s="7"/>
      <c r="C39" s="227"/>
      <c r="D39" s="27" t="s">
        <v>1284</v>
      </c>
      <c r="E39" s="236">
        <f>VLOOKUP(D39,'Provider Reference'!$B$5:$R$197,17,FALSE)</f>
        <v>8669.93</v>
      </c>
      <c r="G39" s="7"/>
      <c r="H39" s="7"/>
      <c r="I39" s="227"/>
      <c r="J39" s="27" t="s">
        <v>1467</v>
      </c>
      <c r="K39" s="236">
        <f>VLOOKUP(J39,'Provider Reference'!$B$5:$R$197,17,FALSE)</f>
        <v>4122.92</v>
      </c>
    </row>
    <row r="40" spans="1:11">
      <c r="A40" s="7"/>
      <c r="B40" s="7"/>
      <c r="C40" s="227"/>
      <c r="D40" s="27" t="s">
        <v>1285</v>
      </c>
      <c r="E40" s="236">
        <f>VLOOKUP(D40,'Provider Reference'!$B$5:$R$197,17,FALSE)</f>
        <v>8669.93</v>
      </c>
      <c r="G40" s="7"/>
      <c r="H40" s="7"/>
      <c r="I40" s="227"/>
      <c r="J40" s="27" t="s">
        <v>2102</v>
      </c>
      <c r="K40" s="236">
        <f>VLOOKUP(J40,'Provider Reference'!$B$5:$R$197,17,FALSE)</f>
        <v>2592.29</v>
      </c>
    </row>
    <row r="41" spans="1:11">
      <c r="A41" s="7"/>
      <c r="B41" s="7"/>
      <c r="C41" s="227"/>
      <c r="D41" s="27" t="s">
        <v>1285</v>
      </c>
      <c r="E41" s="236">
        <f>VLOOKUP(D41,'Provider Reference'!$B$5:$R$197,17,FALSE)</f>
        <v>8669.93</v>
      </c>
      <c r="G41" s="7"/>
      <c r="H41" s="7"/>
      <c r="I41" s="227"/>
      <c r="J41" s="27" t="s">
        <v>1442</v>
      </c>
      <c r="K41" s="236">
        <f>VLOOKUP(J41,'Provider Reference'!$B$5:$R$197,17,FALSE)</f>
        <v>2972.8</v>
      </c>
    </row>
    <row r="42" spans="1:11">
      <c r="A42" s="7"/>
      <c r="B42" s="7"/>
      <c r="C42" s="227"/>
      <c r="D42" s="27" t="s">
        <v>1286</v>
      </c>
      <c r="E42" s="236">
        <f>VLOOKUP(D42,'Provider Reference'!$B$5:$R$197,17,FALSE)</f>
        <v>8669.93</v>
      </c>
      <c r="G42" s="7"/>
      <c r="H42" s="7"/>
      <c r="I42" s="227"/>
      <c r="J42" s="27" t="s">
        <v>1491</v>
      </c>
      <c r="K42" s="236">
        <f>VLOOKUP(J42,'Provider Reference'!$B$5:$R$197,17,FALSE)</f>
        <v>3566.95</v>
      </c>
    </row>
    <row r="43" spans="1:11">
      <c r="A43" s="7"/>
      <c r="B43" s="7"/>
      <c r="C43" s="227"/>
      <c r="D43" s="27" t="s">
        <v>1286</v>
      </c>
      <c r="E43" s="236">
        <f>VLOOKUP(D43,'Provider Reference'!$B$5:$R$197,17,FALSE)</f>
        <v>8669.93</v>
      </c>
      <c r="G43" s="7"/>
      <c r="H43" s="7"/>
      <c r="I43" s="227"/>
      <c r="J43" s="27" t="s">
        <v>1476</v>
      </c>
      <c r="K43" s="236">
        <f>VLOOKUP(J43,'Provider Reference'!$B$5:$R$197,17,FALSE)</f>
        <v>1602.97</v>
      </c>
    </row>
    <row r="44" spans="1:11">
      <c r="A44" s="7"/>
      <c r="B44" s="7"/>
      <c r="C44" s="227"/>
      <c r="D44" s="27" t="s">
        <v>1286</v>
      </c>
      <c r="E44" s="236">
        <f>VLOOKUP(D44,'Provider Reference'!$B$5:$R$197,17,FALSE)</f>
        <v>8669.93</v>
      </c>
      <c r="G44" s="7"/>
      <c r="H44" s="7"/>
      <c r="I44" s="227"/>
      <c r="J44" s="27" t="s">
        <v>1453</v>
      </c>
      <c r="K44" s="236">
        <f>VLOOKUP(J44,'Provider Reference'!$B$5:$R$197,17,FALSE)</f>
        <v>1996.78</v>
      </c>
    </row>
    <row r="45" spans="1:11">
      <c r="A45" s="7"/>
      <c r="B45" s="7"/>
      <c r="C45" s="227"/>
      <c r="D45" s="27" t="s">
        <v>1287</v>
      </c>
      <c r="E45" s="236">
        <f>VLOOKUP(D45,'Provider Reference'!$B$5:$R$197,17,FALSE)</f>
        <v>8669.93</v>
      </c>
      <c r="G45" s="7"/>
      <c r="H45" s="7"/>
      <c r="I45" s="227"/>
      <c r="J45" s="27" t="s">
        <v>1439</v>
      </c>
      <c r="K45" s="236">
        <f>VLOOKUP(J45,'Provider Reference'!$B$5:$R$197,17,FALSE)</f>
        <v>1732.41</v>
      </c>
    </row>
    <row r="46" spans="1:11">
      <c r="A46" s="7"/>
      <c r="B46" s="7"/>
      <c r="C46" s="227"/>
      <c r="D46" s="27" t="s">
        <v>1287</v>
      </c>
      <c r="E46" s="236">
        <f>VLOOKUP(D46,'Provider Reference'!$B$5:$R$197,17,FALSE)</f>
        <v>8669.93</v>
      </c>
      <c r="G46" s="7"/>
      <c r="H46" s="7"/>
      <c r="I46" s="227"/>
      <c r="J46" s="27" t="s">
        <v>1431</v>
      </c>
      <c r="K46" s="236">
        <f>VLOOKUP(J46,'Provider Reference'!$B$5:$R$197,17,FALSE)</f>
        <v>2484.4499999999998</v>
      </c>
    </row>
    <row r="47" spans="1:11">
      <c r="A47" s="7"/>
      <c r="B47" s="7"/>
      <c r="C47" s="227"/>
      <c r="D47" s="27" t="s">
        <v>1288</v>
      </c>
      <c r="E47" s="236">
        <f>VLOOKUP(D47,'Provider Reference'!$B$5:$R$197,17,FALSE)</f>
        <v>8669.93</v>
      </c>
      <c r="G47" s="7"/>
      <c r="H47" s="7"/>
      <c r="I47" s="227"/>
      <c r="J47" s="27" t="s">
        <v>1479</v>
      </c>
      <c r="K47" s="236">
        <f>VLOOKUP(J47,'Provider Reference'!$B$5:$R$197,17,FALSE)</f>
        <v>4851.1099999999997</v>
      </c>
    </row>
    <row r="48" spans="1:11">
      <c r="A48" s="7"/>
      <c r="B48" s="7"/>
      <c r="C48" s="227"/>
      <c r="D48" s="27" t="s">
        <v>1288</v>
      </c>
      <c r="E48" s="236">
        <f>VLOOKUP(D48,'Provider Reference'!$B$5:$R$197,17,FALSE)</f>
        <v>8669.93</v>
      </c>
      <c r="G48" s="7"/>
      <c r="H48" s="7"/>
      <c r="I48" s="227"/>
      <c r="J48" s="27" t="s">
        <v>1481</v>
      </c>
      <c r="K48" s="236">
        <f>VLOOKUP(J48,'Provider Reference'!$B$5:$R$197,17,FALSE)</f>
        <v>2635.85</v>
      </c>
    </row>
    <row r="49" spans="1:11">
      <c r="A49" s="7"/>
      <c r="B49" s="7"/>
      <c r="C49" s="227"/>
      <c r="D49" s="27" t="s">
        <v>1289</v>
      </c>
      <c r="E49" s="236">
        <f>VLOOKUP(D49,'Provider Reference'!$B$5:$R$197,17,FALSE)</f>
        <v>7683.86</v>
      </c>
      <c r="G49" s="7"/>
      <c r="H49" s="7"/>
      <c r="I49" s="227"/>
      <c r="J49" s="27" t="s">
        <v>1499</v>
      </c>
      <c r="K49" s="236">
        <f>VLOOKUP(J49,'Provider Reference'!$B$5:$R$197,17,FALSE)</f>
        <v>6115.27</v>
      </c>
    </row>
    <row r="50" spans="1:11">
      <c r="A50" s="7"/>
      <c r="B50" s="7"/>
      <c r="C50" s="227"/>
      <c r="D50" s="27" t="s">
        <v>1290</v>
      </c>
      <c r="E50" s="236">
        <f>VLOOKUP(D50,'Provider Reference'!$B$5:$R$197,17,FALSE)</f>
        <v>8669.93</v>
      </c>
      <c r="G50" s="7"/>
      <c r="H50" s="7"/>
      <c r="I50" s="227"/>
      <c r="J50" s="27" t="s">
        <v>1461</v>
      </c>
      <c r="K50" s="236">
        <f>VLOOKUP(J50,'Provider Reference'!$B$5:$R$197,17,FALSE)</f>
        <v>2781.51</v>
      </c>
    </row>
    <row r="51" spans="1:11">
      <c r="A51" s="7"/>
      <c r="B51" s="7"/>
      <c r="C51" s="227"/>
      <c r="D51" s="27" t="s">
        <v>1291</v>
      </c>
      <c r="E51" s="236">
        <f>VLOOKUP(D51,'Provider Reference'!$B$5:$R$197,17,FALSE)</f>
        <v>8521.74</v>
      </c>
      <c r="G51" s="224"/>
      <c r="H51" s="224"/>
      <c r="I51" s="228"/>
      <c r="J51" s="27" t="s">
        <v>1471</v>
      </c>
      <c r="K51" s="236">
        <f>VLOOKUP(J51,'Provider Reference'!$B$5:$R$197,17,FALSE)</f>
        <v>2627.21</v>
      </c>
    </row>
    <row r="52" spans="1:11">
      <c r="A52" s="7"/>
      <c r="B52" s="7"/>
      <c r="C52" s="227"/>
      <c r="D52" s="27" t="s">
        <v>1291</v>
      </c>
      <c r="E52" s="236">
        <f>VLOOKUP(D52,'Provider Reference'!$B$5:$R$197,17,FALSE)</f>
        <v>8521.74</v>
      </c>
      <c r="G52" s="224"/>
      <c r="H52" s="224"/>
      <c r="I52" s="228"/>
      <c r="J52" s="27" t="s">
        <v>1466</v>
      </c>
      <c r="K52" s="236">
        <f>VLOOKUP(J52,'Provider Reference'!$B$5:$R$197,17,FALSE)</f>
        <v>2339.0700000000002</v>
      </c>
    </row>
    <row r="53" spans="1:11">
      <c r="A53" s="7"/>
      <c r="B53" s="7"/>
      <c r="C53" s="227"/>
      <c r="D53" s="27" t="s">
        <v>1292</v>
      </c>
      <c r="E53" s="236">
        <f>VLOOKUP(D53,'Provider Reference'!$B$5:$R$197,17,FALSE)</f>
        <v>8361.3799999999992</v>
      </c>
      <c r="G53" s="7"/>
      <c r="H53" s="7"/>
      <c r="I53" s="227"/>
      <c r="J53" s="27" t="s">
        <v>1493</v>
      </c>
      <c r="K53" s="236">
        <f>VLOOKUP(J53,'Provider Reference'!$B$5:$R$197,17,FALSE)</f>
        <v>4117.53</v>
      </c>
    </row>
    <row r="54" spans="1:11">
      <c r="A54" s="7"/>
      <c r="B54" s="7"/>
      <c r="C54" s="227"/>
      <c r="D54" s="27" t="s">
        <v>1293</v>
      </c>
      <c r="E54" s="236">
        <f>VLOOKUP(D54,'Provider Reference'!$B$5:$R$197,17,FALSE)</f>
        <v>8521.74</v>
      </c>
      <c r="G54" s="7"/>
      <c r="H54" s="7"/>
      <c r="I54" s="227"/>
      <c r="J54" s="27" t="s">
        <v>1449</v>
      </c>
      <c r="K54" s="236">
        <f>VLOOKUP(J54,'Provider Reference'!$B$5:$R$197,17,FALSE)</f>
        <v>2479.25</v>
      </c>
    </row>
    <row r="55" spans="1:11">
      <c r="A55" s="7"/>
      <c r="B55" s="7"/>
      <c r="C55" s="227"/>
      <c r="D55" s="27" t="s">
        <v>1294</v>
      </c>
      <c r="E55" s="236">
        <f>VLOOKUP(D55,'Provider Reference'!$B$5:$R$197,17,FALSE)</f>
        <v>8669.93</v>
      </c>
      <c r="G55" s="7"/>
      <c r="H55" s="7"/>
      <c r="I55" s="227"/>
      <c r="J55" s="27" t="s">
        <v>1444</v>
      </c>
      <c r="K55" s="236">
        <f>VLOOKUP(J55,'Provider Reference'!$B$5:$R$197,17,FALSE)</f>
        <v>2599.5700000000002</v>
      </c>
    </row>
    <row r="56" spans="1:11">
      <c r="A56" s="7"/>
      <c r="B56" s="7"/>
      <c r="C56" s="227"/>
      <c r="D56" s="27" t="s">
        <v>1295</v>
      </c>
      <c r="E56" s="236">
        <f>VLOOKUP(D56,'Provider Reference'!$B$5:$R$197,17,FALSE)</f>
        <v>8669.93</v>
      </c>
      <c r="G56" s="7"/>
      <c r="H56" s="7"/>
      <c r="I56" s="227"/>
      <c r="J56" s="27" t="s">
        <v>1473</v>
      </c>
      <c r="K56" s="236">
        <f>VLOOKUP(J56,'Provider Reference'!$B$5:$R$197,17,FALSE)</f>
        <v>2421.39</v>
      </c>
    </row>
    <row r="57" spans="1:11">
      <c r="A57" s="7"/>
      <c r="B57" s="7"/>
      <c r="C57" s="227"/>
      <c r="D57" s="233" t="s">
        <v>1295</v>
      </c>
      <c r="E57" s="236">
        <f>VLOOKUP(D57,'Provider Reference'!$B$5:$R$197,17,FALSE)</f>
        <v>8669.93</v>
      </c>
      <c r="G57" s="7"/>
      <c r="H57" s="7"/>
      <c r="I57" s="227"/>
      <c r="J57" s="27" t="s">
        <v>1484</v>
      </c>
      <c r="K57" s="236">
        <f>VLOOKUP(J57,'Provider Reference'!$B$5:$R$197,17,FALSE)</f>
        <v>2052.73</v>
      </c>
    </row>
    <row r="58" spans="1:11">
      <c r="A58" s="7"/>
      <c r="B58" s="7"/>
      <c r="C58" s="227"/>
      <c r="D58" s="233" t="s">
        <v>1296</v>
      </c>
      <c r="E58" s="236">
        <f>VLOOKUP(D58,'Provider Reference'!$B$5:$R$197,17,FALSE)</f>
        <v>8669.93</v>
      </c>
      <c r="G58" s="7"/>
      <c r="H58" s="7"/>
      <c r="I58" s="227"/>
      <c r="J58" s="27" t="s">
        <v>1484</v>
      </c>
      <c r="K58" s="236">
        <f>VLOOKUP(J58,'Provider Reference'!$B$5:$R$197,17,FALSE)</f>
        <v>2052.73</v>
      </c>
    </row>
    <row r="59" spans="1:11">
      <c r="A59" s="7"/>
      <c r="B59" s="7"/>
      <c r="C59" s="227"/>
      <c r="D59" s="233" t="s">
        <v>1296</v>
      </c>
      <c r="E59" s="236">
        <f>VLOOKUP(D59,'Provider Reference'!$B$5:$R$197,17,FALSE)</f>
        <v>8669.93</v>
      </c>
      <c r="G59" s="7"/>
      <c r="H59" s="7"/>
      <c r="I59" s="227"/>
      <c r="J59" s="27" t="s">
        <v>1440</v>
      </c>
      <c r="K59" s="236">
        <f>VLOOKUP(J59,'Provider Reference'!$B$5:$R$197,17,FALSE)</f>
        <v>1559.56</v>
      </c>
    </row>
    <row r="60" spans="1:11">
      <c r="A60" s="7"/>
      <c r="B60" s="7"/>
      <c r="C60" s="227"/>
      <c r="D60" s="233" t="s">
        <v>1296</v>
      </c>
      <c r="E60" s="236">
        <f>VLOOKUP(D60,'Provider Reference'!$B$5:$R$197,17,FALSE)</f>
        <v>8669.93</v>
      </c>
      <c r="G60" s="7"/>
      <c r="H60" s="7"/>
      <c r="I60" s="227"/>
      <c r="J60" s="27" t="s">
        <v>1441</v>
      </c>
      <c r="K60" s="236">
        <f>VLOOKUP(J60,'Provider Reference'!$B$5:$R$197,17,FALSE)</f>
        <v>1098.08</v>
      </c>
    </row>
    <row r="61" spans="1:11">
      <c r="A61" s="7"/>
      <c r="B61" s="7"/>
      <c r="C61" s="227"/>
      <c r="D61" s="233" t="s">
        <v>1297</v>
      </c>
      <c r="E61" s="236">
        <f>VLOOKUP(D61,'Provider Reference'!$B$5:$R$197,17,FALSE)</f>
        <v>8050.79</v>
      </c>
      <c r="G61" s="7"/>
      <c r="H61" s="7"/>
      <c r="I61" s="227"/>
      <c r="J61" s="27" t="s">
        <v>1469</v>
      </c>
      <c r="K61" s="236">
        <f>VLOOKUP(J61,'Provider Reference'!$B$5:$R$197,17,FALSE)</f>
        <v>2484.0500000000002</v>
      </c>
    </row>
    <row r="62" spans="1:11">
      <c r="A62" s="7"/>
      <c r="B62" s="7"/>
      <c r="C62" s="227"/>
      <c r="D62" s="233" t="s">
        <v>1297</v>
      </c>
      <c r="E62" s="236">
        <f>VLOOKUP(D62,'Provider Reference'!$B$5:$R$197,17,FALSE)</f>
        <v>8050.79</v>
      </c>
      <c r="G62" s="7"/>
      <c r="H62" s="7"/>
      <c r="I62" s="227"/>
      <c r="J62" s="27" t="s">
        <v>1482</v>
      </c>
      <c r="K62" s="236">
        <f>VLOOKUP(J62,'Provider Reference'!$B$5:$R$197,17,FALSE)</f>
        <v>2394.44</v>
      </c>
    </row>
    <row r="63" spans="1:11">
      <c r="A63" s="7"/>
      <c r="B63" s="7"/>
      <c r="C63" s="227"/>
      <c r="D63" s="233" t="s">
        <v>1298</v>
      </c>
      <c r="E63" s="236">
        <f>VLOOKUP(D63,'Provider Reference'!$B$5:$R$197,17,FALSE)</f>
        <v>8125.82</v>
      </c>
      <c r="G63" s="7"/>
      <c r="H63" s="7"/>
      <c r="I63" s="227"/>
      <c r="J63" s="27" t="s">
        <v>1455</v>
      </c>
      <c r="K63" s="236">
        <f>VLOOKUP(J63,'Provider Reference'!$B$5:$R$197,17,FALSE)</f>
        <v>2371.41</v>
      </c>
    </row>
    <row r="64" spans="1:11">
      <c r="A64" s="7"/>
      <c r="B64" s="7"/>
      <c r="C64" s="227"/>
      <c r="D64" s="233" t="s">
        <v>1299</v>
      </c>
      <c r="E64" s="236">
        <f>VLOOKUP(D64,'Provider Reference'!$B$5:$R$197,17,FALSE)</f>
        <v>8521.74</v>
      </c>
      <c r="G64" s="7"/>
      <c r="H64" s="7"/>
      <c r="I64" s="227"/>
      <c r="J64" s="27" t="s">
        <v>1455</v>
      </c>
      <c r="K64" s="236">
        <f>VLOOKUP(J64,'Provider Reference'!$B$5:$R$197,17,FALSE)</f>
        <v>2371.41</v>
      </c>
    </row>
    <row r="65" spans="1:11">
      <c r="A65" s="7"/>
      <c r="B65" s="7"/>
      <c r="C65" s="227"/>
      <c r="D65" s="233" t="s">
        <v>1300</v>
      </c>
      <c r="E65" s="236">
        <f>VLOOKUP(D65,'Provider Reference'!$B$5:$R$197,17,FALSE)</f>
        <v>7600.54</v>
      </c>
      <c r="G65" s="7"/>
      <c r="H65" s="7"/>
      <c r="I65" s="227"/>
      <c r="J65" s="27" t="s">
        <v>1462</v>
      </c>
      <c r="K65" s="236">
        <f>VLOOKUP(J65,'Provider Reference'!$B$5:$R$197,17,FALSE)</f>
        <v>2440.9299999999998</v>
      </c>
    </row>
    <row r="66" spans="1:11">
      <c r="A66" s="7"/>
      <c r="B66" s="7"/>
      <c r="C66" s="227"/>
      <c r="D66" s="233" t="s">
        <v>1300</v>
      </c>
      <c r="E66" s="236">
        <f>VLOOKUP(D66,'Provider Reference'!$B$5:$R$197,17,FALSE)</f>
        <v>7600.54</v>
      </c>
      <c r="G66" s="7"/>
      <c r="H66" s="7"/>
      <c r="I66" s="227"/>
      <c r="J66" s="27" t="s">
        <v>1480</v>
      </c>
      <c r="K66" s="236">
        <f>VLOOKUP(J66,'Provider Reference'!$B$5:$R$197,17,FALSE)</f>
        <v>2959.35</v>
      </c>
    </row>
    <row r="67" spans="1:11">
      <c r="A67" s="7"/>
      <c r="B67" s="7"/>
      <c r="C67" s="227"/>
      <c r="D67" s="233" t="s">
        <v>1300</v>
      </c>
      <c r="E67" s="236">
        <f>VLOOKUP(D67,'Provider Reference'!$B$5:$R$197,17,FALSE)</f>
        <v>7600.54</v>
      </c>
      <c r="G67" s="7"/>
      <c r="H67" s="7"/>
      <c r="I67" s="227"/>
      <c r="J67" s="27" t="s">
        <v>1434</v>
      </c>
      <c r="K67" s="236">
        <f>VLOOKUP(J67,'Provider Reference'!$B$5:$R$197,17,FALSE)</f>
        <v>5577.81</v>
      </c>
    </row>
    <row r="68" spans="1:11">
      <c r="A68" s="7"/>
      <c r="B68" s="7"/>
      <c r="C68" s="227"/>
      <c r="D68" s="233" t="s">
        <v>1301</v>
      </c>
      <c r="E68" s="236">
        <f>VLOOKUP(D68,'Provider Reference'!$B$5:$R$197,17,FALSE)</f>
        <v>7694.4</v>
      </c>
      <c r="G68" s="7"/>
      <c r="H68" s="7"/>
      <c r="I68" s="227"/>
      <c r="J68" s="27" t="s">
        <v>1452</v>
      </c>
      <c r="K68" s="236">
        <f>VLOOKUP(J68,'Provider Reference'!$B$5:$R$197,17,FALSE)</f>
        <v>2276.94</v>
      </c>
    </row>
    <row r="69" spans="1:11">
      <c r="A69" s="7"/>
      <c r="B69" s="7"/>
      <c r="C69" s="227"/>
      <c r="D69" s="233" t="s">
        <v>1302</v>
      </c>
      <c r="E69" s="236">
        <f>VLOOKUP(D69,'Provider Reference'!$B$5:$R$197,17,FALSE)</f>
        <v>8669.93</v>
      </c>
      <c r="G69" s="7"/>
      <c r="H69" s="7"/>
      <c r="I69" s="227"/>
      <c r="J69" s="27" t="s">
        <v>1446</v>
      </c>
      <c r="K69" s="236">
        <f>VLOOKUP(J69,'Provider Reference'!$B$5:$R$197,17,FALSE)</f>
        <v>2437.2199999999998</v>
      </c>
    </row>
    <row r="70" spans="1:11">
      <c r="A70" s="7"/>
      <c r="B70" s="7"/>
      <c r="C70" s="227"/>
      <c r="D70" s="233" t="s">
        <v>1303</v>
      </c>
      <c r="E70" s="236">
        <f>VLOOKUP(D70,'Provider Reference'!$B$5:$R$197,17,FALSE)</f>
        <v>8669.93</v>
      </c>
      <c r="G70" s="7"/>
      <c r="H70" s="7"/>
      <c r="I70" s="227"/>
      <c r="J70" s="27" t="s">
        <v>1475</v>
      </c>
      <c r="K70" s="236">
        <f>VLOOKUP(J70,'Provider Reference'!$B$5:$R$197,17,FALSE)</f>
        <v>1970.22</v>
      </c>
    </row>
    <row r="71" spans="1:11">
      <c r="A71" s="7"/>
      <c r="B71" s="7"/>
      <c r="C71" s="227"/>
      <c r="D71" s="233" t="s">
        <v>1303</v>
      </c>
      <c r="E71" s="236">
        <f>VLOOKUP(D71,'Provider Reference'!$B$5:$R$197,17,FALSE)</f>
        <v>8669.93</v>
      </c>
      <c r="G71" s="7"/>
      <c r="H71" s="7"/>
      <c r="I71" s="227"/>
      <c r="J71" s="27" t="s">
        <v>1465</v>
      </c>
      <c r="K71" s="236">
        <f>VLOOKUP(J71,'Provider Reference'!$B$5:$R$197,17,FALSE)</f>
        <v>1562.68</v>
      </c>
    </row>
    <row r="72" spans="1:11">
      <c r="A72" s="7"/>
      <c r="B72" s="7"/>
      <c r="C72" s="227"/>
      <c r="D72" s="233" t="s">
        <v>1304</v>
      </c>
      <c r="E72" s="236">
        <f>VLOOKUP(D72,'Provider Reference'!$B$5:$R$197,17,FALSE)</f>
        <v>8669.93</v>
      </c>
      <c r="G72" s="7"/>
      <c r="H72" s="7"/>
      <c r="I72" s="227"/>
      <c r="J72" s="27" t="s">
        <v>1478</v>
      </c>
      <c r="K72" s="236">
        <f>VLOOKUP(J72,'Provider Reference'!$B$5:$R$197,17,FALSE)</f>
        <v>2273.38</v>
      </c>
    </row>
    <row r="73" spans="1:11">
      <c r="A73" s="7"/>
      <c r="B73" s="7"/>
      <c r="C73" s="227"/>
      <c r="D73" s="233" t="s">
        <v>1304</v>
      </c>
      <c r="E73" s="236">
        <f>VLOOKUP(D73,'Provider Reference'!$B$5:$R$197,17,FALSE)</f>
        <v>8669.93</v>
      </c>
      <c r="G73" s="7"/>
      <c r="H73" s="7"/>
      <c r="I73" s="227"/>
      <c r="J73" s="27" t="s">
        <v>1477</v>
      </c>
      <c r="K73" s="236">
        <f>VLOOKUP(J73,'Provider Reference'!$B$5:$R$197,17,FALSE)</f>
        <v>2023.63</v>
      </c>
    </row>
    <row r="74" spans="1:11">
      <c r="A74" s="7"/>
      <c r="B74" s="7"/>
      <c r="C74" s="227"/>
      <c r="D74" s="233" t="s">
        <v>2052</v>
      </c>
      <c r="E74" s="236">
        <f>VLOOKUP(D74,'Provider Reference'!$B$5:$R$197,17,FALSE)</f>
        <v>8669.93</v>
      </c>
      <c r="G74" s="7"/>
      <c r="H74" s="7"/>
      <c r="I74" s="227"/>
      <c r="J74" s="27" t="s">
        <v>1495</v>
      </c>
      <c r="K74" s="236">
        <f>VLOOKUP(J74,'Provider Reference'!$B$5:$R$197,17,FALSE)</f>
        <v>1566.39</v>
      </c>
    </row>
    <row r="75" spans="1:11">
      <c r="A75" s="224"/>
      <c r="B75" s="224"/>
      <c r="C75" s="228"/>
      <c r="D75" s="233" t="s">
        <v>2052</v>
      </c>
      <c r="E75" s="236">
        <f>VLOOKUP(D75,'Provider Reference'!$B$5:$R$197,17,FALSE)</f>
        <v>8669.93</v>
      </c>
      <c r="G75" s="7"/>
      <c r="H75" s="7"/>
      <c r="I75" s="227"/>
      <c r="J75" s="27" t="s">
        <v>1463</v>
      </c>
      <c r="K75" s="236">
        <f>VLOOKUP(J75,'Provider Reference'!$B$5:$R$197,17,FALSE)</f>
        <v>1939.38</v>
      </c>
    </row>
    <row r="76" spans="1:11">
      <c r="A76" s="224"/>
      <c r="B76" s="224"/>
      <c r="C76" s="228"/>
      <c r="D76" s="233" t="s">
        <v>2052</v>
      </c>
      <c r="E76" s="236">
        <f>VLOOKUP(D76,'Provider Reference'!$B$5:$R$197,17,FALSE)</f>
        <v>8669.93</v>
      </c>
      <c r="G76" s="7"/>
      <c r="H76" s="7"/>
      <c r="I76" s="227"/>
      <c r="J76" s="27" t="s">
        <v>1445</v>
      </c>
      <c r="K76" s="236">
        <f>VLOOKUP(J76,'Provider Reference'!$B$5:$R$197,17,FALSE)</f>
        <v>2950.06</v>
      </c>
    </row>
    <row r="77" spans="1:11">
      <c r="A77" s="224"/>
      <c r="B77" s="224"/>
      <c r="C77" s="228"/>
      <c r="D77" s="233" t="s">
        <v>1305</v>
      </c>
      <c r="E77" s="236">
        <f>VLOOKUP(D77,'Provider Reference'!$B$5:$R$197,17,FALSE)</f>
        <v>8669.93</v>
      </c>
      <c r="G77" s="7"/>
      <c r="H77" s="7"/>
      <c r="I77" s="227"/>
      <c r="J77" s="27" t="s">
        <v>2138</v>
      </c>
      <c r="K77" s="236">
        <f>VLOOKUP(J77,'Provider Reference'!$B$5:$R$197,17,FALSE)</f>
        <v>2989.26</v>
      </c>
    </row>
    <row r="78" spans="1:11">
      <c r="A78" s="7"/>
      <c r="B78" s="7"/>
      <c r="C78" s="227"/>
      <c r="D78" s="233" t="s">
        <v>1306</v>
      </c>
      <c r="E78" s="236">
        <f>VLOOKUP(D78,'Provider Reference'!$B$5:$R$197,17,FALSE)</f>
        <v>7600.54</v>
      </c>
      <c r="G78" s="7"/>
      <c r="H78" s="7"/>
      <c r="I78" s="227"/>
      <c r="J78" s="27" t="s">
        <v>1457</v>
      </c>
      <c r="K78" s="236">
        <f>VLOOKUP(J78,'Provider Reference'!$B$5:$R$197,17,FALSE)</f>
        <v>2129.56</v>
      </c>
    </row>
    <row r="79" spans="1:11">
      <c r="A79" s="7"/>
      <c r="B79" s="7"/>
      <c r="C79" s="227"/>
      <c r="D79" s="233" t="s">
        <v>1307</v>
      </c>
      <c r="E79" s="236">
        <f>VLOOKUP(D79,'Provider Reference'!$B$5:$R$197,17,FALSE)</f>
        <v>8521.74</v>
      </c>
      <c r="G79" s="7"/>
      <c r="H79" s="7"/>
      <c r="I79" s="227"/>
      <c r="J79" s="27" t="s">
        <v>1470</v>
      </c>
      <c r="K79" s="236">
        <f>VLOOKUP(J79,'Provider Reference'!$B$5:$R$197,17,FALSE)</f>
        <v>1735.79</v>
      </c>
    </row>
    <row r="80" spans="1:11">
      <c r="A80" s="7"/>
      <c r="B80" s="7"/>
      <c r="C80" s="227"/>
      <c r="D80" s="233" t="s">
        <v>1307</v>
      </c>
      <c r="E80" s="236">
        <f>VLOOKUP(D80,'Provider Reference'!$B$5:$R$197,17,FALSE)</f>
        <v>8521.74</v>
      </c>
      <c r="G80" s="7"/>
      <c r="H80" s="7"/>
      <c r="I80" s="227"/>
      <c r="J80" s="233" t="s">
        <v>1435</v>
      </c>
      <c r="K80" s="236">
        <f>VLOOKUP(J80,'Provider Reference'!$B$5:$R$197,17,FALSE)</f>
        <v>1230.97</v>
      </c>
    </row>
    <row r="81" spans="1:11">
      <c r="A81" s="7"/>
      <c r="B81" s="7"/>
      <c r="C81" s="227"/>
      <c r="D81" s="233" t="s">
        <v>1308</v>
      </c>
      <c r="E81" s="236">
        <f>VLOOKUP(D81,'Provider Reference'!$B$5:$R$197,17,FALSE)</f>
        <v>8669.93</v>
      </c>
      <c r="G81" s="7"/>
      <c r="H81" s="7"/>
      <c r="I81" s="227"/>
      <c r="J81" s="233" t="s">
        <v>1435</v>
      </c>
      <c r="K81" s="236">
        <f>VLOOKUP(J81,'Provider Reference'!$B$5:$R$197,17,FALSE)</f>
        <v>1230.97</v>
      </c>
    </row>
    <row r="82" spans="1:11">
      <c r="A82" s="7"/>
      <c r="B82" s="7"/>
      <c r="C82" s="227"/>
      <c r="D82" s="233" t="s">
        <v>1309</v>
      </c>
      <c r="E82" s="236">
        <f>VLOOKUP(D82,'Provider Reference'!$B$5:$R$197,17,FALSE)</f>
        <v>8669.93</v>
      </c>
      <c r="G82" s="7"/>
      <c r="H82" s="7"/>
      <c r="I82" s="227"/>
      <c r="J82" s="233" t="s">
        <v>1502</v>
      </c>
      <c r="K82" s="236">
        <f>VLOOKUP(J82,'Provider Reference'!$B$5:$R$197,17,FALSE)</f>
        <v>6255.41</v>
      </c>
    </row>
    <row r="83" spans="1:11">
      <c r="A83" s="7"/>
      <c r="B83" s="7"/>
      <c r="C83" s="227"/>
      <c r="D83" s="233" t="s">
        <v>1310</v>
      </c>
      <c r="E83" s="236">
        <f>VLOOKUP(D83,'Provider Reference'!$B$5:$R$197,17,FALSE)</f>
        <v>8669.93</v>
      </c>
      <c r="G83" s="7"/>
      <c r="H83" s="7"/>
      <c r="I83" s="227"/>
      <c r="J83" s="233" t="s">
        <v>1451</v>
      </c>
      <c r="K83" s="236">
        <f>VLOOKUP(J83,'Provider Reference'!$B$5:$R$197,17,FALSE)</f>
        <v>2644.87</v>
      </c>
    </row>
    <row r="84" spans="1:11">
      <c r="A84" s="7"/>
      <c r="B84" s="7"/>
      <c r="C84" s="227"/>
      <c r="D84" s="233" t="s">
        <v>1311</v>
      </c>
      <c r="E84" s="236">
        <f>VLOOKUP(D84,'Provider Reference'!$B$5:$R$197,17,FALSE)</f>
        <v>8669.93</v>
      </c>
      <c r="G84" s="7"/>
      <c r="H84" s="7"/>
      <c r="I84" s="227"/>
      <c r="J84" s="233" t="s">
        <v>1436</v>
      </c>
      <c r="K84" s="236">
        <f>VLOOKUP(J84,'Provider Reference'!$B$5:$R$197,17,FALSE)</f>
        <v>1359.8</v>
      </c>
    </row>
    <row r="85" spans="1:11">
      <c r="A85" s="7"/>
      <c r="B85" s="7"/>
      <c r="C85" s="227"/>
      <c r="D85" s="233" t="s">
        <v>1312</v>
      </c>
      <c r="E85" s="236">
        <f>VLOOKUP(D85,'Provider Reference'!$B$5:$R$197,17,FALSE)</f>
        <v>8669.93</v>
      </c>
      <c r="G85" s="7"/>
      <c r="H85" s="7"/>
      <c r="I85" s="227"/>
      <c r="J85" s="234" t="s">
        <v>1436</v>
      </c>
      <c r="K85" s="237">
        <f>VLOOKUP(J85,'Provider Reference'!$B$5:$R$197,17,FALSE)</f>
        <v>1359.8</v>
      </c>
    </row>
    <row r="86" spans="1:11">
      <c r="A86" s="7"/>
      <c r="B86" s="7"/>
      <c r="C86" s="227"/>
      <c r="D86" s="233" t="s">
        <v>1313</v>
      </c>
      <c r="E86" s="236">
        <f>VLOOKUP(D86,'Provider Reference'!$B$5:$R$197,17,FALSE)</f>
        <v>8521.74</v>
      </c>
    </row>
    <row r="87" spans="1:11">
      <c r="A87" s="7"/>
      <c r="B87" s="7"/>
      <c r="C87" s="227"/>
      <c r="D87" s="233" t="s">
        <v>1314</v>
      </c>
      <c r="E87" s="236">
        <f>VLOOKUP(D87,'Provider Reference'!$B$5:$R$197,17,FALSE)</f>
        <v>8521.74</v>
      </c>
    </row>
    <row r="88" spans="1:11">
      <c r="A88" s="7"/>
      <c r="B88" s="7"/>
      <c r="C88" s="227"/>
      <c r="D88" s="233" t="s">
        <v>1314</v>
      </c>
      <c r="E88" s="236">
        <f>VLOOKUP(D88,'Provider Reference'!$B$5:$R$197,17,FALSE)</f>
        <v>8521.74</v>
      </c>
    </row>
    <row r="89" spans="1:11">
      <c r="A89" s="7"/>
      <c r="B89" s="7"/>
      <c r="C89" s="227"/>
      <c r="D89" s="233" t="s">
        <v>1529</v>
      </c>
      <c r="E89" s="236">
        <f>VLOOKUP(D89,'Provider Reference'!$B$5:$R$197,17,FALSE)</f>
        <v>8521.74</v>
      </c>
    </row>
    <row r="90" spans="1:11">
      <c r="A90" s="7"/>
      <c r="B90" s="6"/>
      <c r="C90" s="226"/>
      <c r="D90" s="239" t="s">
        <v>1381</v>
      </c>
      <c r="E90" s="237">
        <f>VLOOKUP(D90,'Provider Reference'!$B$5:$R$197,17,FALSE)</f>
        <v>8521.74</v>
      </c>
    </row>
    <row r="91" spans="1:11">
      <c r="A91" s="7"/>
      <c r="B91" s="6"/>
      <c r="C91" s="226"/>
      <c r="D91" s="4"/>
      <c r="E91" s="5"/>
    </row>
    <row r="92" spans="1:11">
      <c r="A92" s="7"/>
      <c r="B92" s="7"/>
      <c r="C92" s="227"/>
      <c r="D92" s="4"/>
      <c r="E92" s="5"/>
    </row>
    <row r="93" spans="1:11">
      <c r="A93" s="7"/>
      <c r="B93" s="7"/>
      <c r="C93" s="227"/>
      <c r="D93" s="4"/>
      <c r="E93" s="5"/>
    </row>
    <row r="94" spans="1:11">
      <c r="A94" s="7"/>
      <c r="B94" s="7"/>
      <c r="C94" s="227"/>
      <c r="D94" s="4"/>
      <c r="E94" s="5"/>
    </row>
    <row r="95" spans="1:11">
      <c r="A95" s="7"/>
      <c r="B95" s="7"/>
      <c r="C95" s="227"/>
      <c r="D95" s="4"/>
      <c r="E95" s="5"/>
    </row>
    <row r="96" spans="1:11">
      <c r="A96" s="7"/>
      <c r="B96" s="7"/>
      <c r="C96" s="227"/>
      <c r="D96" s="4"/>
      <c r="E96" s="5"/>
    </row>
    <row r="97" spans="1:5">
      <c r="A97" s="7"/>
      <c r="B97" s="7"/>
      <c r="C97" s="227"/>
      <c r="D97" s="4"/>
      <c r="E97" s="5"/>
    </row>
    <row r="98" spans="1:5">
      <c r="A98" s="7"/>
      <c r="B98" s="7"/>
      <c r="C98" s="227"/>
      <c r="D98" s="4"/>
      <c r="E98" s="5"/>
    </row>
    <row r="99" spans="1:5">
      <c r="A99" s="7"/>
      <c r="B99" s="7"/>
      <c r="C99" s="227"/>
      <c r="D99" s="4"/>
      <c r="E99" s="5"/>
    </row>
    <row r="100" spans="1:5">
      <c r="A100" s="7"/>
      <c r="B100" s="7"/>
      <c r="C100" s="227"/>
      <c r="D100" s="4"/>
      <c r="E100" s="5"/>
    </row>
    <row r="101" spans="1:5">
      <c r="A101" s="7"/>
      <c r="B101" s="7"/>
      <c r="C101" s="227"/>
      <c r="D101" s="4"/>
      <c r="E101" s="5"/>
    </row>
    <row r="102" spans="1:5">
      <c r="A102" s="7"/>
      <c r="B102" s="7"/>
      <c r="C102" s="227"/>
      <c r="D102" s="4"/>
      <c r="E102" s="5"/>
    </row>
    <row r="103" spans="1:5">
      <c r="A103" s="7"/>
      <c r="B103" s="7"/>
      <c r="C103" s="227"/>
      <c r="D103" s="4"/>
      <c r="E103" s="5"/>
    </row>
    <row r="104" spans="1:5">
      <c r="A104" s="7"/>
      <c r="B104" s="7"/>
      <c r="C104" s="227"/>
      <c r="D104" s="4"/>
      <c r="E104" s="5"/>
    </row>
    <row r="105" spans="1:5">
      <c r="A105" s="7"/>
      <c r="B105" s="7"/>
      <c r="C105" s="227"/>
      <c r="D105" s="4"/>
      <c r="E105" s="5"/>
    </row>
    <row r="106" spans="1:5">
      <c r="A106" s="7"/>
      <c r="B106" s="7"/>
      <c r="C106" s="227"/>
      <c r="D106" s="4"/>
      <c r="E106" s="5"/>
    </row>
    <row r="107" spans="1:5">
      <c r="A107" s="7"/>
      <c r="B107" s="7"/>
      <c r="C107" s="227"/>
      <c r="D107" s="4"/>
      <c r="E107" s="5"/>
    </row>
    <row r="108" spans="1:5">
      <c r="A108" s="7"/>
      <c r="B108" s="7"/>
      <c r="C108" s="227"/>
      <c r="D108" s="4"/>
      <c r="E108" s="5"/>
    </row>
    <row r="109" spans="1:5">
      <c r="A109" s="7"/>
      <c r="B109" s="7"/>
      <c r="C109" s="227"/>
      <c r="D109" s="4"/>
      <c r="E109" s="5"/>
    </row>
    <row r="110" spans="1:5">
      <c r="A110" s="7"/>
      <c r="B110" s="7"/>
      <c r="C110" s="227"/>
      <c r="D110" s="4"/>
      <c r="E110" s="5"/>
    </row>
    <row r="111" spans="1:5">
      <c r="A111" s="7"/>
      <c r="B111" s="7"/>
      <c r="C111" s="227"/>
      <c r="D111" s="4"/>
      <c r="E111" s="5"/>
    </row>
    <row r="112" spans="1:5">
      <c r="A112" s="7"/>
      <c r="B112" s="7"/>
      <c r="C112" s="227"/>
      <c r="D112" s="4"/>
      <c r="E112" s="5"/>
    </row>
    <row r="113" spans="1:5">
      <c r="A113" s="7"/>
      <c r="B113" s="7"/>
      <c r="C113" s="227"/>
      <c r="D113" s="4"/>
      <c r="E113" s="5"/>
    </row>
    <row r="114" spans="1:5">
      <c r="A114" s="7"/>
      <c r="B114" s="7"/>
      <c r="C114" s="227"/>
      <c r="D114" s="4"/>
      <c r="E114" s="5"/>
    </row>
    <row r="115" spans="1:5">
      <c r="A115" s="7"/>
      <c r="B115" s="7"/>
      <c r="C115" s="227"/>
      <c r="D115" s="4"/>
      <c r="E115" s="5"/>
    </row>
    <row r="116" spans="1:5">
      <c r="A116" s="7"/>
      <c r="B116" s="7"/>
      <c r="C116" s="227"/>
      <c r="D116" s="4"/>
      <c r="E116" s="5"/>
    </row>
    <row r="117" spans="1:5">
      <c r="A117" s="224"/>
      <c r="B117" s="224"/>
      <c r="C117" s="228"/>
      <c r="D117" s="4"/>
      <c r="E117" s="5"/>
    </row>
    <row r="118" spans="1:5">
      <c r="A118" s="224"/>
      <c r="B118" s="224"/>
      <c r="C118" s="228"/>
      <c r="D118" s="4"/>
      <c r="E118" s="5"/>
    </row>
    <row r="119" spans="1:5">
      <c r="A119" s="7"/>
      <c r="B119" s="7"/>
      <c r="C119" s="227"/>
      <c r="D119" s="4"/>
      <c r="E119" s="5"/>
    </row>
    <row r="120" spans="1:5">
      <c r="A120" s="7"/>
      <c r="B120" s="7"/>
      <c r="C120" s="227"/>
      <c r="D120" s="4"/>
      <c r="E120" s="5"/>
    </row>
    <row r="121" spans="1:5">
      <c r="A121" s="7"/>
      <c r="B121" s="7"/>
      <c r="C121" s="227"/>
      <c r="D121" s="4"/>
      <c r="E121" s="5"/>
    </row>
    <row r="122" spans="1:5">
      <c r="A122" s="7"/>
      <c r="B122" s="7"/>
      <c r="C122" s="227"/>
      <c r="D122" s="4"/>
      <c r="E122" s="5"/>
    </row>
    <row r="123" spans="1:5">
      <c r="A123" s="7"/>
      <c r="B123" s="7"/>
      <c r="C123" s="227"/>
      <c r="D123" s="4"/>
      <c r="E123" s="5"/>
    </row>
    <row r="124" spans="1:5">
      <c r="A124" s="7"/>
      <c r="B124" s="7"/>
      <c r="C124" s="227"/>
      <c r="D124" s="4"/>
      <c r="E124" s="5"/>
    </row>
    <row r="125" spans="1:5">
      <c r="A125" s="7"/>
      <c r="B125" s="7"/>
      <c r="C125" s="227"/>
      <c r="D125" s="4"/>
      <c r="E125" s="5"/>
    </row>
    <row r="126" spans="1:5">
      <c r="A126" s="7"/>
      <c r="B126" s="7"/>
      <c r="C126" s="227"/>
      <c r="D126" s="4"/>
      <c r="E126" s="5"/>
    </row>
    <row r="127" spans="1:5">
      <c r="A127" s="7"/>
      <c r="B127" s="7"/>
      <c r="C127" s="227"/>
      <c r="D127" s="4"/>
      <c r="E127" s="5"/>
    </row>
    <row r="128" spans="1:5">
      <c r="A128" s="7"/>
      <c r="B128" s="7"/>
      <c r="C128" s="227"/>
      <c r="D128" s="4"/>
      <c r="E128" s="5"/>
    </row>
    <row r="129" spans="1:5">
      <c r="A129" s="7"/>
      <c r="B129" s="7"/>
      <c r="C129" s="227"/>
      <c r="D129" s="4"/>
      <c r="E129" s="5"/>
    </row>
    <row r="130" spans="1:5">
      <c r="A130" s="7"/>
      <c r="B130" s="7"/>
      <c r="C130" s="227"/>
      <c r="D130" s="4"/>
      <c r="E130" s="5"/>
    </row>
    <row r="131" spans="1:5">
      <c r="A131" s="7"/>
      <c r="B131" s="7"/>
      <c r="C131" s="227"/>
      <c r="D131" s="4"/>
      <c r="E131" s="5"/>
    </row>
    <row r="132" spans="1:5">
      <c r="A132" s="7"/>
      <c r="B132" s="7"/>
      <c r="C132" s="227"/>
      <c r="D132" s="4"/>
      <c r="E132" s="5"/>
    </row>
    <row r="133" spans="1:5">
      <c r="A133" s="7"/>
      <c r="B133" s="7"/>
      <c r="C133" s="227"/>
      <c r="D133" s="4"/>
      <c r="E133" s="5"/>
    </row>
    <row r="134" spans="1:5">
      <c r="A134" s="7"/>
      <c r="B134" s="7"/>
      <c r="C134" s="227"/>
      <c r="D134" s="4"/>
      <c r="E134" s="5"/>
    </row>
    <row r="135" spans="1:5">
      <c r="A135" s="7"/>
      <c r="B135" s="7"/>
      <c r="C135" s="227"/>
      <c r="D135" s="4"/>
      <c r="E135" s="5"/>
    </row>
    <row r="136" spans="1:5">
      <c r="A136" s="7"/>
      <c r="B136" s="7"/>
      <c r="C136" s="227"/>
      <c r="D136" s="4"/>
      <c r="E136" s="5"/>
    </row>
    <row r="137" spans="1:5">
      <c r="A137" s="7"/>
      <c r="B137" s="7"/>
      <c r="C137" s="227"/>
      <c r="D137" s="4"/>
      <c r="E137" s="5"/>
    </row>
    <row r="138" spans="1:5">
      <c r="A138" s="224"/>
      <c r="B138" s="224"/>
      <c r="C138" s="228"/>
      <c r="D138" s="4"/>
      <c r="E138" s="5"/>
    </row>
    <row r="139" spans="1:5">
      <c r="A139" s="224"/>
      <c r="B139" s="224"/>
      <c r="C139" s="228"/>
      <c r="D139" s="4"/>
      <c r="E139" s="5"/>
    </row>
    <row r="140" spans="1:5">
      <c r="A140" s="7"/>
      <c r="B140" s="7"/>
      <c r="C140" s="227"/>
      <c r="D140" s="4"/>
      <c r="E140" s="5"/>
    </row>
    <row r="141" spans="1:5">
      <c r="A141" s="7"/>
      <c r="B141" s="7"/>
      <c r="C141" s="227"/>
      <c r="D141" s="4"/>
      <c r="E141" s="5"/>
    </row>
    <row r="142" spans="1:5">
      <c r="A142" s="7"/>
      <c r="B142" s="7"/>
      <c r="C142" s="227"/>
      <c r="D142" s="4"/>
      <c r="E142" s="5"/>
    </row>
    <row r="143" spans="1:5">
      <c r="A143" s="7"/>
      <c r="B143" s="7"/>
      <c r="C143" s="227"/>
      <c r="D143" s="4"/>
      <c r="E143" s="5"/>
    </row>
    <row r="144" spans="1:5">
      <c r="A144" s="7"/>
      <c r="B144" s="7"/>
      <c r="C144" s="227"/>
      <c r="D144" s="4"/>
      <c r="E144" s="5"/>
    </row>
    <row r="145" spans="1:5">
      <c r="A145" s="7"/>
      <c r="B145" s="7"/>
      <c r="C145" s="227"/>
      <c r="D145" s="4"/>
      <c r="E145" s="5"/>
    </row>
    <row r="146" spans="1:5">
      <c r="A146" s="7"/>
      <c r="B146" s="7"/>
      <c r="C146" s="227"/>
      <c r="D146" s="4"/>
      <c r="E146" s="5"/>
    </row>
    <row r="147" spans="1:5">
      <c r="A147" s="7"/>
      <c r="B147" s="7"/>
      <c r="C147" s="227"/>
      <c r="D147" s="4"/>
      <c r="E147" s="5"/>
    </row>
    <row r="148" spans="1:5">
      <c r="A148" s="7"/>
      <c r="B148" s="7"/>
      <c r="C148" s="227"/>
      <c r="D148" s="4"/>
      <c r="E148" s="5"/>
    </row>
    <row r="149" spans="1:5">
      <c r="A149" s="7"/>
      <c r="B149" s="7"/>
      <c r="C149" s="227"/>
      <c r="D149" s="4"/>
      <c r="E149" s="5"/>
    </row>
    <row r="150" spans="1:5">
      <c r="A150" s="7"/>
      <c r="B150" s="7"/>
      <c r="C150" s="227"/>
      <c r="D150" s="4"/>
      <c r="E150" s="5"/>
    </row>
    <row r="151" spans="1:5">
      <c r="A151" s="7"/>
      <c r="B151" s="7"/>
      <c r="C151" s="227"/>
      <c r="D151" s="4"/>
      <c r="E151" s="5"/>
    </row>
    <row r="152" spans="1:5">
      <c r="A152" s="7"/>
      <c r="B152" s="7"/>
      <c r="C152" s="227"/>
      <c r="D152" s="4"/>
      <c r="E152" s="5"/>
    </row>
    <row r="153" spans="1:5">
      <c r="A153" s="7"/>
      <c r="B153" s="7"/>
      <c r="C153" s="227"/>
      <c r="D153" s="4"/>
      <c r="E153" s="5"/>
    </row>
    <row r="154" spans="1:5">
      <c r="A154" s="7"/>
      <c r="B154" s="7"/>
      <c r="C154" s="227"/>
      <c r="D154" s="4"/>
      <c r="E154" s="5"/>
    </row>
    <row r="155" spans="1:5">
      <c r="A155" s="7"/>
      <c r="B155" s="7"/>
      <c r="C155" s="227"/>
      <c r="D155" s="4"/>
      <c r="E155" s="5"/>
    </row>
    <row r="156" spans="1:5">
      <c r="A156" s="7"/>
      <c r="B156" s="7"/>
      <c r="C156" s="227"/>
      <c r="D156" s="4"/>
      <c r="E156" s="5"/>
    </row>
    <row r="157" spans="1:5">
      <c r="A157" s="7"/>
      <c r="B157" s="7"/>
      <c r="C157" s="227"/>
      <c r="D157" s="4"/>
      <c r="E157" s="5"/>
    </row>
    <row r="158" spans="1:5">
      <c r="A158" s="7"/>
      <c r="B158" s="7"/>
      <c r="C158" s="227"/>
      <c r="D158" s="4"/>
      <c r="E158" s="5"/>
    </row>
    <row r="159" spans="1:5">
      <c r="A159" s="7"/>
      <c r="B159" s="7"/>
      <c r="C159" s="227"/>
      <c r="D159" s="4"/>
      <c r="E159" s="5"/>
    </row>
    <row r="160" spans="1:5">
      <c r="A160" s="7"/>
      <c r="B160" s="7"/>
      <c r="C160" s="227"/>
      <c r="D160" s="4"/>
      <c r="E160" s="5"/>
    </row>
    <row r="161" spans="1:5">
      <c r="A161" s="7"/>
      <c r="B161" s="7"/>
      <c r="C161" s="227"/>
      <c r="D161" s="4"/>
      <c r="E161" s="5"/>
    </row>
    <row r="162" spans="1:5">
      <c r="A162" s="7"/>
      <c r="B162" s="7"/>
      <c r="C162" s="227"/>
      <c r="D162" s="4"/>
      <c r="E162" s="5"/>
    </row>
    <row r="163" spans="1:5">
      <c r="A163" s="7"/>
      <c r="B163" s="7"/>
      <c r="C163" s="227"/>
      <c r="D163" s="4"/>
      <c r="E163" s="5"/>
    </row>
    <row r="164" spans="1:5">
      <c r="A164" s="7"/>
      <c r="B164" s="7"/>
      <c r="C164" s="227"/>
      <c r="D164" s="4"/>
      <c r="E164" s="5"/>
    </row>
    <row r="165" spans="1:5">
      <c r="A165" s="7"/>
      <c r="B165" s="7"/>
      <c r="C165" s="227"/>
      <c r="D165" s="4"/>
      <c r="E165" s="5"/>
    </row>
    <row r="166" spans="1:5">
      <c r="A166" s="7"/>
      <c r="B166" s="7"/>
      <c r="C166" s="227"/>
      <c r="D166" s="4"/>
      <c r="E166" s="5"/>
    </row>
    <row r="167" spans="1:5">
      <c r="A167" s="7"/>
      <c r="B167" s="7"/>
      <c r="C167" s="227"/>
      <c r="D167" s="7"/>
      <c r="E167" s="5"/>
    </row>
    <row r="168" spans="1:5">
      <c r="A168" s="7"/>
      <c r="B168" s="7"/>
      <c r="C168" s="227"/>
      <c r="D168" s="7"/>
      <c r="E168" s="5"/>
    </row>
    <row r="169" spans="1:5">
      <c r="A169" s="7"/>
      <c r="B169" s="7"/>
      <c r="C169" s="227"/>
      <c r="D169" s="7"/>
      <c r="E169" s="5"/>
    </row>
    <row r="170" spans="1:5">
      <c r="A170" s="7"/>
      <c r="B170" s="7"/>
      <c r="C170" s="227"/>
      <c r="D170" s="7"/>
      <c r="E170" s="5"/>
    </row>
    <row r="171" spans="1:5">
      <c r="A171" s="7"/>
      <c r="B171" s="7"/>
      <c r="C171" s="227"/>
      <c r="D171" s="7"/>
      <c r="E171" s="5"/>
    </row>
    <row r="172" spans="1:5">
      <c r="A172" s="7"/>
      <c r="B172" s="7"/>
      <c r="C172" s="227"/>
      <c r="D172" s="7"/>
      <c r="E172"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292CAFA243DE41BF1C315D5258013F" ma:contentTypeVersion="12" ma:contentTypeDescription="Create a new document." ma:contentTypeScope="" ma:versionID="84c50361e51841afcde64a119672e4af">
  <xsd:schema xmlns:xsd="http://www.w3.org/2001/XMLSchema" xmlns:xs="http://www.w3.org/2001/XMLSchema" xmlns:p="http://schemas.microsoft.com/office/2006/metadata/properties" xmlns:ns2="a2828611-3eb8-41e7-bfe2-0b0c20ea89ac" xmlns:ns3="af38e315-5187-4aef-b920-993b8c705a05" xmlns:ns4="60fcc223-373f-425e-91d9-6b4c08aced9b" targetNamespace="http://schemas.microsoft.com/office/2006/metadata/properties" ma:root="true" ma:fieldsID="25c5636a7df8acadb87b2397f6ed1b4e" ns2:_="" ns3:_="" ns4:_="">
    <xsd:import namespace="a2828611-3eb8-41e7-bfe2-0b0c20ea89ac"/>
    <xsd:import namespace="af38e315-5187-4aef-b920-993b8c705a05"/>
    <xsd:import namespace="60fcc223-373f-425e-91d9-6b4c08aced9b"/>
    <xsd:element name="properties">
      <xsd:complexType>
        <xsd:sequence>
          <xsd:element name="documentManagement">
            <xsd:complexType>
              <xsd:all>
                <xsd:element ref="ns2:Category"/>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28611-3eb8-41e7-bfe2-0b0c20ea89ac" elementFormDefault="qualified">
    <xsd:import namespace="http://schemas.microsoft.com/office/2006/documentManagement/types"/>
    <xsd:import namespace="http://schemas.microsoft.com/office/infopath/2007/PartnerControls"/>
    <xsd:element name="Category" ma:index="2" ma:displayName="Category" ma:format="Dropdown" ma:internalName="Category">
      <xsd:simpleType>
        <xsd:restriction base="dms:Choice">
          <xsd:enumeration value="None"/>
          <xsd:enumeration value="1095-B"/>
          <xsd:enumeration value="ACA repeal"/>
          <xsd:enumeration value="Annual Health Plan Selection"/>
          <xsd:enumeration value="Appeals"/>
          <xsd:enumeration value="AVS"/>
          <xsd:enumeration value="Behavioral Health Homes (BHH)"/>
          <xsd:enumeration value="BRS"/>
          <xsd:enumeration value="C&amp;TC"/>
          <xsd:enumeration value="Call Center Documents"/>
          <xsd:enumeration value="Case Management Redesign"/>
          <xsd:enumeration value="Changes in Circumstance"/>
          <xsd:enumeration value="Comms Plans"/>
          <xsd:enumeration value="County Communication on Several Topics"/>
          <xsd:enumeration value="CountyLink"/>
          <xsd:enumeration value="County Newsletter"/>
          <xsd:enumeration value="COVID-19 Comms Plans"/>
          <xsd:enumeration value="CRRC"/>
          <xsd:enumeration value="DACA (Deferred Action for Childhood Arrivals)"/>
          <xsd:enumeration value="DSAC"/>
          <xsd:enumeration value="EMA"/>
          <xsd:enumeration value="Employee Updates"/>
          <xsd:enumeration value="Enterprise Appeals Solution (EAS)"/>
          <xsd:enumeration value="Federal Relations"/>
          <xsd:enumeration value="Financing Task Force"/>
          <xsd:enumeration value="Forms"/>
          <xsd:enumeration value="HCA Organizational docs"/>
          <xsd:enumeration value="HCHI or HINTS"/>
          <xsd:enumeration value="Health Care Reform"/>
          <xsd:enumeration value="Health Plan Open Enrollment"/>
          <xsd:enumeration value="HPE"/>
          <xsd:enumeration value="Integrated Health Partnerships"/>
          <xsd:enumeration value="Interface or Interface Project_METS-MMIS"/>
          <xsd:enumeration value="ISDS SMRT"/>
          <xsd:enumeration value="Legislative Notices"/>
          <xsd:enumeration value="Legislative Updates"/>
          <xsd:enumeration value="MA-EPD"/>
          <xsd:enumeration value="Managed Care"/>
          <xsd:enumeration value="Managed Care Ombudsman"/>
          <xsd:enumeration value="MEIP"/>
          <xsd:enumeration value="Member Help Desk Resources"/>
          <xsd:enumeration value="Member Legislative Notice"/>
          <xsd:enumeration value="Member Web Pages"/>
          <xsd:enumeration value="Mental Health"/>
          <xsd:enumeration value="METS"/>
          <xsd:enumeration value="MFPP 2015 Project"/>
          <xsd:enumeration value="MHCP Communication Process or Site"/>
          <xsd:enumeration value="Migration from MAXIS to METS"/>
          <xsd:enumeration value="MinnesotaCare Premiums"/>
          <xsd:enumeration value="MinnesotaCare Tax HH Workaround"/>
          <xsd:enumeration value="MNsure Implementation Plan (Oct28)+Related"/>
          <xsd:enumeration value="New Eligibility System"/>
          <xsd:enumeration value="Non-Emergency Medical Transportation (NEMT)"/>
          <xsd:enumeration value="Notices Project"/>
          <xsd:enumeration value="Officer Involved Care Coordination"/>
          <xsd:enumeration value="Other"/>
          <xsd:enumeration value="PA Criteria Sheets"/>
          <xsd:enumeration value="Paper application"/>
          <xsd:enumeration value="Pending Applications"/>
          <xsd:enumeration value="Periodic Data Matching (PDM)"/>
          <xsd:enumeration value="PIX Meetings"/>
          <xsd:enumeration value="PMHCP Manual"/>
          <xsd:enumeration value="Program Reconciliation"/>
          <xsd:enumeration value="Provider Enrollment"/>
          <xsd:enumeration value="Providers"/>
          <xsd:enumeration value="Reasonable Opportunity Period (ROP)"/>
          <xsd:enumeration value="Renewals"/>
          <xsd:enumeration value="Research"/>
          <xsd:enumeration value="Reset"/>
          <xsd:enumeration value="Retro MA"/>
          <xsd:enumeration value="Special Needs BasicCare"/>
          <xsd:enumeration value="Special Needs Purchasing"/>
          <xsd:enumeration value="Spousal Impoverishment Rules"/>
          <xsd:enumeration value="Tridion Migration"/>
          <xsd:enumeration value="Web Pages"/>
        </xsd:restriction>
      </xsd:simpleType>
    </xsd:element>
  </xsd:schema>
  <xsd:schema xmlns:xsd="http://www.w3.org/2001/XMLSchema" xmlns:xs="http://www.w3.org/2001/XMLSchema" xmlns:dms="http://schemas.microsoft.com/office/2006/documentManagement/types" xmlns:pc="http://schemas.microsoft.com/office/infopath/2007/PartnerControls" targetNamespace="af38e315-5187-4aef-b920-993b8c705a05" elementFormDefault="qualified">
    <xsd:import namespace="http://schemas.microsoft.com/office/2006/documentManagement/types"/>
    <xsd:import namespace="http://schemas.microsoft.com/office/infopath/2007/PartnerControls"/>
    <xsd:element name="SharedWithUsers" ma:index="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fcc223-373f-425e-91d9-6b4c08aced9b"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Title and Name field should be the s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Nintex conditional workflow start</Name>
    <Synchronization>Synchronous</Synchronization>
    <Type>10001</Type>
    <SequenceNumber>50000</SequenceNumber>
    <Url/>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10002</Type>
    <SequenceNumber>50000</SequenceNumber>
    <Url/>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2</Type>
    <SequenceNumber>50000</SequenceNumber>
    <Url/>
    <Assembly>Nintex.Workflow, Version=1.0.0.0, Culture=neutral, PublicKeyToken=913f6bae0ca5ae12</Assembly>
    <Class>Nintex.Workflow.ConditionalWorkflowStartReceiver</Class>
    <Data>10/9/2013 7:52:38 PM</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tegory xmlns="a2828611-3eb8-41e7-bfe2-0b0c20ea89ac">Providers</Category>
  </documentManagement>
</p:properties>
</file>

<file path=customXml/itemProps1.xml><?xml version="1.0" encoding="utf-8"?>
<ds:datastoreItem xmlns:ds="http://schemas.openxmlformats.org/officeDocument/2006/customXml" ds:itemID="{D25996F8-AB70-45BB-B8AD-237797BEC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28611-3eb8-41e7-bfe2-0b0c20ea89ac"/>
    <ds:schemaRef ds:uri="af38e315-5187-4aef-b920-993b8c705a05"/>
    <ds:schemaRef ds:uri="60fcc223-373f-425e-91d9-6b4c08aced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D737D55C-65A2-4103-A7D0-75A84A681DE6}">
  <ds:schemaRefs>
    <ds:schemaRef ds:uri="http://schemas.microsoft.com/sharepoint/events"/>
  </ds:schemaRefs>
</ds:datastoreItem>
</file>

<file path=customXml/itemProps4.xml><?xml version="1.0" encoding="utf-8"?>
<ds:datastoreItem xmlns:ds="http://schemas.openxmlformats.org/officeDocument/2006/customXml" ds:itemID="{3AAF4FC6-0926-4768-8C75-2DFD2000EA2B}">
  <ds:schemaRefs>
    <ds:schemaRef ds:uri="http://www.w3.org/XML/1998/namespace"/>
    <ds:schemaRef ds:uri="http://purl.org/dc/elements/1.1/"/>
    <ds:schemaRef ds:uri="af38e315-5187-4aef-b920-993b8c705a05"/>
    <ds:schemaRef ds:uri="60fcc223-373f-425e-91d9-6b4c08aced9b"/>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a2828611-3eb8-41e7-bfe2-0b0c20ea89a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vt:lpstr>
      <vt:lpstr>Provider Reference</vt:lpstr>
      <vt:lpstr>Out of State Calculation</vt:lpstr>
      <vt:lpstr>'Interactive Calculator'!Cov_chg</vt:lpstr>
      <vt:lpstr>'Interactive Calculator'!Disch_stat</vt:lpstr>
      <vt:lpstr>'Interactive Calculator'!DRG_Base_Pay</vt:lpstr>
      <vt:lpstr>'DRG Table'!Print_Area</vt:lpstr>
      <vt:lpstr>'Interactive Calculator'!Print_Area</vt:lpstr>
      <vt:lpstr>'Provider Reference'!Print_Area</vt:lpstr>
      <vt:lpstr>'DRG Table'!Print_Titles</vt:lpstr>
      <vt:lpstr>'Provider Reference'!Print_Titles</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Minnesota Medicaid DRG Pricing Calculator - Rates Effective 7-1-2019</dc:title>
  <dc:subject>Calculatorascorrected</dc:subject>
  <dc:creator>11001561</dc:creator>
  <cp:keywords>MN DRG Calculator</cp:keywords>
  <cp:lastModifiedBy>Henschell, Laurie</cp:lastModifiedBy>
  <cp:lastPrinted>2017-09-18T13:15:31Z</cp:lastPrinted>
  <dcterms:created xsi:type="dcterms:W3CDTF">2008-08-08T02:49:05Z</dcterms:created>
  <dcterms:modified xsi:type="dcterms:W3CDTF">2020-04-27T19:01:30Z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0x01010004292CAFA243DE41BF1C315D5258013F</vt:lpwstr>
  </property>
</Properties>
</file>